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4"/>
  </bookViews>
  <sheets>
    <sheet name="01" sheetId="1" r:id="rId1"/>
    <sheet name="02" sheetId="2" r:id="rId2"/>
    <sheet name="03" sheetId="3" r:id="rId3"/>
    <sheet name="04" sheetId="4" r:id="rId4"/>
    <sheet name="05" sheetId="5" r:id="rId5"/>
  </sheets>
  <definedNames/>
  <calcPr fullCalcOnLoad="1"/>
</workbook>
</file>

<file path=xl/sharedStrings.xml><?xml version="1.0" encoding="utf-8"?>
<sst xmlns="http://schemas.openxmlformats.org/spreadsheetml/2006/main" count="943" uniqueCount="584">
  <si>
    <t>STT</t>
  </si>
  <si>
    <t xml:space="preserve">GHI CHÚ </t>
  </si>
  <si>
    <t xml:space="preserve">TỔNG CỘNG </t>
  </si>
  <si>
    <t xml:space="preserve">Đơn vị : Triệu đồng </t>
  </si>
  <si>
    <t xml:space="preserve">Tổng mức đầu tư </t>
  </si>
  <si>
    <t>Thu tiền SD đất</t>
  </si>
  <si>
    <t>Thu XSKT</t>
  </si>
  <si>
    <t xml:space="preserve">Trong đó </t>
  </si>
  <si>
    <t>TỔNG CỘNG</t>
  </si>
  <si>
    <t>Sở GT-VT</t>
  </si>
  <si>
    <t>Xây dựng cầu Rạt</t>
  </si>
  <si>
    <t xml:space="preserve">Hệ thống thủy lợi hồ Ba Veng </t>
  </si>
  <si>
    <t>Khu dân cư  và đất xây dựng trụ sở  ngành NN&amp;PTNT</t>
  </si>
  <si>
    <t>Trụ sở ngành NN&amp;PTNT</t>
  </si>
  <si>
    <t>2078/QĐ-UBND ngày 12/9/2011</t>
  </si>
  <si>
    <t>1806/QĐ-UBND ngày 03/8/2011</t>
  </si>
  <si>
    <t>955/QĐ-UBND ngày 11/5/2012</t>
  </si>
  <si>
    <t>2706/QĐ-UBND 23/11/2010</t>
  </si>
  <si>
    <t>2896/QĐ-UBND ngày 29/12/2008; 3020/QĐ-UBND 29/12/2010</t>
  </si>
  <si>
    <t>2036/QĐ-UBND ngày 21/11/06</t>
  </si>
  <si>
    <t>3133/QĐ-UBND ngày 06/11/2009</t>
  </si>
  <si>
    <t>2370/QĐ-UBND  04/11/08; 1587/QĐ-UBND ngày 08/8/2012</t>
  </si>
  <si>
    <t>1092/QĐ-UBND ngày 02/6/05; 2891/QĐ-UBND ngày 14/10/09; 2173/QĐ-UBND ngày 03/10/2011</t>
  </si>
  <si>
    <t xml:space="preserve">KẾ HOẠCH NĂM 2013 </t>
  </si>
  <si>
    <t xml:space="preserve">Thảm BT nhựa ĐT 760 đoạn Minh Hưng - Bom Bo </t>
  </si>
  <si>
    <t xml:space="preserve">GIAO THÔNG - VẬN TẢI </t>
  </si>
  <si>
    <t xml:space="preserve">HẠ TẦNG ĐÔ THỊ </t>
  </si>
  <si>
    <t xml:space="preserve">THƯƠNG MẠI </t>
  </si>
  <si>
    <t xml:space="preserve">QUẢN LÝ NHÀ NƯỚC </t>
  </si>
  <si>
    <t xml:space="preserve">2163/QĐ-UBND, 6/8/09; DC 2167 ngày 30/9/2011. </t>
  </si>
  <si>
    <t xml:space="preserve">CHỦ ĐẦU TƯ </t>
  </si>
  <si>
    <t>Sở NN và PTNT</t>
  </si>
  <si>
    <t>Ban QL khu KT</t>
  </si>
  <si>
    <t>Sở TN - MT</t>
  </si>
  <si>
    <t>Trụ sở làm việc Sở Tài Nguyên và Môi trường</t>
  </si>
  <si>
    <t>A</t>
  </si>
  <si>
    <t xml:space="preserve">VỐN CẤP TỈNH QUẢN LÝ </t>
  </si>
  <si>
    <t>TRẢ NỢ VAY</t>
  </si>
  <si>
    <t>Vay Chương trình KCH kênh mương, GTNT</t>
  </si>
  <si>
    <t xml:space="preserve">Vay Kho bạc Nhà nước </t>
  </si>
  <si>
    <t xml:space="preserve">VỐN CHUẨN BỊ ĐẦU TƯ </t>
  </si>
  <si>
    <t xml:space="preserve">VỐN THỰC HIỆN DỰ ÁN </t>
  </si>
  <si>
    <t>A1</t>
  </si>
  <si>
    <t>A2</t>
  </si>
  <si>
    <t>A3</t>
  </si>
  <si>
    <t xml:space="preserve">Thu tiền sử dụng đất </t>
  </si>
  <si>
    <t>B</t>
  </si>
  <si>
    <t>VỐN PHÂN CẤP HUYỆN - THỊ</t>
  </si>
  <si>
    <t>I</t>
  </si>
  <si>
    <t>II</t>
  </si>
  <si>
    <t>III</t>
  </si>
  <si>
    <t>IV</t>
  </si>
  <si>
    <t>V</t>
  </si>
  <si>
    <t>VI</t>
  </si>
  <si>
    <t>1000/QĐ-UBND ngày 28/4/2010</t>
  </si>
  <si>
    <t xml:space="preserve">Đường vào trung tâm xã Tân Lợi - huyện Đồng Phú </t>
  </si>
  <si>
    <t xml:space="preserve">Đường vào trung tâm xã Tân Hòa - huyện Đồng Phú </t>
  </si>
  <si>
    <t>1910/QĐ-UBND ngày 27/9/2012</t>
  </si>
  <si>
    <t>692/QĐ-UBND ngày 29/4/2010</t>
  </si>
  <si>
    <t>Hồ chứa nước Sơn Lợi</t>
  </si>
  <si>
    <t>Giải ngân từ khởi công đến hết năm 2012</t>
  </si>
  <si>
    <t>Y TẾ</t>
  </si>
  <si>
    <t>2439/QĐ-UBND ngày 10/11/2008</t>
  </si>
  <si>
    <t>2867/QĐ-UBND ngày 28/12/2009</t>
  </si>
  <si>
    <t>Bênh viện đa khoa huyện Bù Gia Mập</t>
  </si>
  <si>
    <t>971/QĐ-UBND ngày 26/4/2011</t>
  </si>
  <si>
    <t>Công trình khởi công mới</t>
  </si>
  <si>
    <t>Xây dựng và lắp đặt hệ thống PCCC; cải tạo mái tôn khoa dược, khoa lão, khoa cán bộ cao cấp; Sơn tường, chống thấm sê nô hành lang cầu nối Bệnh viện đa khoa tỉnh</t>
  </si>
  <si>
    <t>GIÁO DỤC - ĐÀO TẠO</t>
  </si>
  <si>
    <t>Trường THPT chuyên thị xã Bình Long</t>
  </si>
  <si>
    <t>2019/QĐ-UBND ngày 06/9/2011</t>
  </si>
  <si>
    <t>Trường THPT Đồng Tiến, huyện Đồng Phú</t>
  </si>
  <si>
    <t xml:space="preserve">2305/QĐ-UBND ngày  25/10/2011 </t>
  </si>
  <si>
    <t>3553/QĐ-UBND ngày 27/10/2011</t>
  </si>
  <si>
    <t>Khối hiệu bộ và hạ tầng kỹ thuật Trường THPT Chu Văn An, huyện Chơn Thành</t>
  </si>
  <si>
    <t>2476/QĐ-UBND ngày  27/10/2010</t>
  </si>
  <si>
    <t xml:space="preserve">Xây dựng Ký túc xá học sinh Trường THPT chuyên Quang Trung </t>
  </si>
  <si>
    <t>2635/QĐ-UBND ngày 16/11/2010</t>
  </si>
  <si>
    <t xml:space="preserve">Khối phòng học bộ môn Trường THPT Đồng Phú </t>
  </si>
  <si>
    <t>2399/QĐ-UBND; ngày 18/10/2010</t>
  </si>
  <si>
    <t>Khối phòng học bộ môn và hạ tầng kỹ thuật Trường cấp 2, 3 Lương Thế Vinh, huyện Bù Đăng</t>
  </si>
  <si>
    <t>2474/QĐ-UBND ngày 27/10/201</t>
  </si>
  <si>
    <t>Khối hiệu bộ, phòng bộ môn và hạ tầng kỹ thuật Trường cấp 2, 3 Lộc Hiệp, huyện Lộc Ninh</t>
  </si>
  <si>
    <t>2467/QĐ-UBND ngày 27/10/2010</t>
  </si>
  <si>
    <t>18 phòng học Trường THPT Bù Đăng</t>
  </si>
  <si>
    <t>2482/QĐ-UBND ngày 27/10/2010</t>
  </si>
  <si>
    <t>Xây dựng hàng rào và san lấp mặt bằng (phần mở rộng) Trường THPT chuyên Quang Trung</t>
  </si>
  <si>
    <t>1785/QĐ-UBND ngày 10/9/2012</t>
  </si>
  <si>
    <t>Cải tạo, sửa chữa Trường Chính trị tỉnh</t>
  </si>
  <si>
    <t>697/QĐ-UBND ngày 12/4/2012</t>
  </si>
  <si>
    <t>Xây dựng khối hiệu bô, phòng bộ môn và hạ tầng kỹ thuật Trường THPT Thanh Hòa, huyện Bù Đốp</t>
  </si>
  <si>
    <t>2529/QĐ-UBND ngày 1/11/2010</t>
  </si>
  <si>
    <t>Xây dựng khối phòng học bộ môn Trường THPT Nguyễn Hữu Cảnh, huyện Hớn Quản</t>
  </si>
  <si>
    <t>2389/QĐ-UBND ngày 18/10/2010</t>
  </si>
  <si>
    <t>Khối phòng học bộ môn Trường THPT Nguyễn Khuyến, huyện Bù Gia Mập</t>
  </si>
  <si>
    <t>2390; 18/10/2010</t>
  </si>
  <si>
    <t>Xây dựng cổng, tường rào, nhà bảo vệ, sân đường Trường cấp 2, 3 Đồng Tiến huyện Đồng Phú</t>
  </si>
  <si>
    <t>905/QĐ-SKHĐT ngày 23/9/2011</t>
  </si>
  <si>
    <t>KHOA HỌC CÔNG NGHỆ</t>
  </si>
  <si>
    <t>VĂN HÓA - XÃ HỘI</t>
  </si>
  <si>
    <t>1118/QĐ-UBND; 17/5/2010</t>
  </si>
  <si>
    <t>1984/QĐ-UBND ngày 29/8/2011</t>
  </si>
  <si>
    <t>Trung tâm phát sóng phát thanh- truyền hình Bà Rá</t>
  </si>
  <si>
    <t>2613 ngày 23/11/2011 (thay thế 3679; 25/12/2009)</t>
  </si>
  <si>
    <t xml:space="preserve"> Bồi thường giải phóng mặt bằng, tái định cư phục vụ xây dựng Khu bảo tồn văn hóa dân tộc S'Tiêng sok Bom Bo thuộc thôn 1, xã Bình Minh, huyện Bù Đăng (giai đoạn 1)</t>
  </si>
  <si>
    <t>1747/QĐ-UBND ngày 27/7/2011</t>
  </si>
  <si>
    <t>3210/QĐ-UBND ngày 17/11/2010</t>
  </si>
  <si>
    <t>2796/QĐ-UBND ngày 8/12/2010</t>
  </si>
  <si>
    <t>Trung tâm bảo trợ xã hội tỉnh</t>
  </si>
  <si>
    <t>3181/QĐ-UBND ngày 11/11/2009</t>
  </si>
  <si>
    <t xml:space="preserve">Công trình chuyển tiếp - hoàn thành </t>
  </si>
  <si>
    <t xml:space="preserve">QUỐC PHÒNG - AN NINH </t>
  </si>
  <si>
    <t>3013/QĐ-H11-H16 ngày 28/7/2009 của Bộ CA</t>
  </si>
  <si>
    <t>2230/QĐ-UBND ngày 11/10/2010</t>
  </si>
  <si>
    <t>VII</t>
  </si>
  <si>
    <t>VIII</t>
  </si>
  <si>
    <t>IX</t>
  </si>
  <si>
    <t>X</t>
  </si>
  <si>
    <t>XI</t>
  </si>
  <si>
    <t>Hỗ trợ Trung tâm huấn luyện và bồi dưỡng nghiệp vụ CA (NSĐP hỗ trợ 50%)</t>
  </si>
  <si>
    <t>Bệnh viện y học cổ truyền tỉnh (đối ứng NSĐP)</t>
  </si>
  <si>
    <t>Hỗ trợ phủ sóng phát thanh truyền hình các huyện giáp Tây Nguyên (đối ứng NSĐP)</t>
  </si>
  <si>
    <t xml:space="preserve">Công an tỉnh </t>
  </si>
  <si>
    <t>Bộ CHQS tỉnh</t>
  </si>
  <si>
    <t>TỔNG CỘNG  (A+B)</t>
  </si>
  <si>
    <t xml:space="preserve">Bệnh viện y học cổ truyền </t>
  </si>
  <si>
    <t>UBND huyện Bù Gia Mập</t>
  </si>
  <si>
    <t>UBND thị xã Bình Long</t>
  </si>
  <si>
    <t>Sở GD-ĐT</t>
  </si>
  <si>
    <t>Trường THPT chuyên Quang Trung</t>
  </si>
  <si>
    <t>Sở VV-TT và DL</t>
  </si>
  <si>
    <t>Đài PTTH</t>
  </si>
  <si>
    <t>Ban QLDA khu bảo tồn VHDT Stie6ng - sóc Bom Bo</t>
  </si>
  <si>
    <t>Sở VH-TT và DL</t>
  </si>
  <si>
    <t xml:space="preserve">GTĐB đường Lộc Tấn - Bù Đốp ( đọan qua huyện Lộc Ninh )  </t>
  </si>
  <si>
    <t>XII</t>
  </si>
  <si>
    <t>Truường mầm non Tân Thiện - thị xã Đồng Xoài</t>
  </si>
  <si>
    <t xml:space="preserve">Trường mần non Tân Khai B, xã Tân Khai, huyện Hớn Quản </t>
  </si>
  <si>
    <t>Trường mầm non Thanh Bình, thị trấn Thanh Bình, huyện Bù Đốp</t>
  </si>
  <si>
    <t>UBND huyện Hớn Quản</t>
  </si>
  <si>
    <t xml:space="preserve">UBND huyện Đồng Phú </t>
  </si>
  <si>
    <t>UBND thị xã Đồng Xoài</t>
  </si>
  <si>
    <t xml:space="preserve">NGUỒN VỐN </t>
  </si>
  <si>
    <t>Hỗ trợ đầu tư các huyện mới chia tách</t>
  </si>
  <si>
    <t>Hỗ trợ đầu tư trụ sở xã</t>
  </si>
  <si>
    <t xml:space="preserve">THỊ XÃ ĐỒNG XÒAI </t>
  </si>
  <si>
    <t xml:space="preserve">THỊ XÃ BÌNH LONG </t>
  </si>
  <si>
    <t>THỊ XÃ PHƯỚC LONG</t>
  </si>
  <si>
    <t xml:space="preserve">HUYỆN ĐỒNG PHÚ </t>
  </si>
  <si>
    <t>HUYỆN BÙ ĐĂNG</t>
  </si>
  <si>
    <t>HUYỆN BÙ GIA MẬP</t>
  </si>
  <si>
    <t>HUYỆN CHƠN THÀNH</t>
  </si>
  <si>
    <t xml:space="preserve">HUYỆN HỚN QUẢN </t>
  </si>
  <si>
    <t>HUYỆN LỘC NINH</t>
  </si>
  <si>
    <t xml:space="preserve">HUYỆN BÙ ĐỐP </t>
  </si>
  <si>
    <t>XIII</t>
  </si>
  <si>
    <t>NÔNG NGHIỆP -NÔNG THÔN -  THỦY LỢI</t>
  </si>
  <si>
    <t xml:space="preserve">Đầu tư xây dựng Nông thôn mới </t>
  </si>
  <si>
    <t>2400/QĐ-UBND ngày 05/8/2011</t>
  </si>
  <si>
    <t>Đường ngã 3 Xa Trạch xã Thanh Bình đến trung tâm xã Thanh An, huyện Hớn Quản (đối ứng NGĐP)</t>
  </si>
  <si>
    <t>Đang trình phê duyệt DA ( công trình cấp bách UBND tỉnh chỉ đạo)</t>
  </si>
  <si>
    <t>Truường Cính trị</t>
  </si>
  <si>
    <t xml:space="preserve">Trường QS địa phương </t>
  </si>
  <si>
    <t xml:space="preserve">THANH TOÁN CÁC CÔNG TRÌNH ĐÃ QUYẾT TOÁN </t>
  </si>
  <si>
    <t xml:space="preserve">Sở Xây dựng </t>
  </si>
  <si>
    <t>Bệnh viện đa khoa tỉnh BP</t>
  </si>
  <si>
    <t>UBND huyện   Lộc Ninh</t>
  </si>
  <si>
    <t>3500/QĐ-UBND ngày 23/10/2012</t>
  </si>
  <si>
    <t>2124/QĐ-UBND ngày 25/10/2012</t>
  </si>
  <si>
    <t>1810/QĐ-UBND ngày 25/10/2012</t>
  </si>
  <si>
    <t>UBND huyện      Bù Đốp</t>
  </si>
  <si>
    <t>Đang trình phê duyệt DA ( thực hiện chỉ  đạo của TU)</t>
  </si>
  <si>
    <t>Đường xung quang tượng đài Chiến thắng Đồng Xoài , thị xã Đồng Xoài</t>
  </si>
  <si>
    <t>2233/QĐ-UBND 01/11/2012</t>
  </si>
  <si>
    <t>UBND huyện      Bù Đăng</t>
  </si>
  <si>
    <t>UBND huyện       Bù Gia Mập</t>
  </si>
  <si>
    <t>Hỗ trợ có mục tiêu từ NSTW</t>
  </si>
  <si>
    <t>HỖ TRỢ CÓ MỤC TIÊU TỪ NSTW</t>
  </si>
  <si>
    <t xml:space="preserve">HỖ TRỢ DOANH NGHIỆP CÔNG ÍCH </t>
  </si>
  <si>
    <t xml:space="preserve">( VỐN TRONG NƯỚC ) </t>
  </si>
  <si>
    <t xml:space="preserve">Công trình chuyển tiếp </t>
  </si>
  <si>
    <t>A4</t>
  </si>
  <si>
    <t>2319/QĐ-UBND ngày 23/10/2012</t>
  </si>
  <si>
    <t>UBND huyện Chơn Thành</t>
  </si>
  <si>
    <t>KẾ HOẠCH NĂM 2013</t>
  </si>
  <si>
    <t xml:space="preserve">Vốn đầu tư trong cân đối </t>
  </si>
  <si>
    <t>Đơn vị: Triệu đồng</t>
  </si>
  <si>
    <t>Lộc Ninh</t>
  </si>
  <si>
    <t>Huyện Đồng Phú</t>
  </si>
  <si>
    <t>Huyện Chơn Thành</t>
  </si>
  <si>
    <t>Thị xã Bình Long</t>
  </si>
  <si>
    <t>Huyện Lộc Ninh</t>
  </si>
  <si>
    <t>Huyện Bù Gia Mập</t>
  </si>
  <si>
    <t>Đồng Xoài</t>
  </si>
  <si>
    <t>Bình Long</t>
  </si>
  <si>
    <t>Bù Đăng</t>
  </si>
  <si>
    <t>Bù Gia Mập</t>
  </si>
  <si>
    <t>Chơn Thành</t>
  </si>
  <si>
    <t>Hớn Quản</t>
  </si>
  <si>
    <t>Bù Đốp</t>
  </si>
  <si>
    <t xml:space="preserve">Đầu tư cho khoa học - công nghệ </t>
  </si>
  <si>
    <t>a</t>
  </si>
  <si>
    <t>b</t>
  </si>
  <si>
    <t xml:space="preserve">Giao cơ cấu tối thiểu thực hiện theo TW giao </t>
  </si>
  <si>
    <t xml:space="preserve">Vốn  đầu tư phát triển </t>
  </si>
  <si>
    <t xml:space="preserve">TỈNH BÌNH PHƯỚC </t>
  </si>
  <si>
    <t xml:space="preserve">Hỗ trợ doanh nghiệp công ích </t>
  </si>
  <si>
    <t>Vốn bổ sung có mục tiêu từ NSTW</t>
  </si>
  <si>
    <t xml:space="preserve">Vốn đầu tư trong cân đối  </t>
  </si>
  <si>
    <t>Vốn cấp tỉnh quản lý</t>
  </si>
  <si>
    <t>Vốn phân cấp huyện, thị xã quản lý</t>
  </si>
  <si>
    <t xml:space="preserve">Trả nợ vay </t>
  </si>
  <si>
    <t>Vay Chương trình KCH kênh mương, CSHT, GTNT</t>
  </si>
  <si>
    <t>Quyết định đầu tư</t>
  </si>
  <si>
    <t xml:space="preserve">TMĐT </t>
  </si>
  <si>
    <t>Tổng số (tất cả các nguồn vốn)</t>
  </si>
  <si>
    <t>TỔNG SỐ</t>
  </si>
  <si>
    <t xml:space="preserve">Đồng Phú </t>
  </si>
  <si>
    <t>UBND huyện Đồng Phú</t>
  </si>
  <si>
    <t>UBND huyện Bù Đăng</t>
  </si>
  <si>
    <t xml:space="preserve">Phước Long </t>
  </si>
  <si>
    <t>UBND huyện Lộc Ninh</t>
  </si>
  <si>
    <t>UBND huyện Bù Đốp</t>
  </si>
  <si>
    <t>1</t>
  </si>
  <si>
    <t xml:space="preserve">Dự án chuyển tiếp </t>
  </si>
  <si>
    <t>1.1</t>
  </si>
  <si>
    <t>1.2</t>
  </si>
  <si>
    <t>KẾ HOẠCH VỐN HỖ TRỢ THEO CÓ MỤC TIÊU TỪ  NSTW  NĂM  2013</t>
  </si>
  <si>
    <t>Đã bố trí vốn đến hết kế hoạch năm 2012</t>
  </si>
  <si>
    <t>Số quyết định; ngày, tháng, năm ban hành</t>
  </si>
  <si>
    <t xml:space="preserve">Trong đó: NSTW </t>
  </si>
  <si>
    <t>Chương trình phát triển kinh tế - xã hội vùng</t>
  </si>
  <si>
    <t>Đường ĐT 741 từ Phước Long đi Bù Gia Mập</t>
  </si>
  <si>
    <t>703/QĐ-UBND ngày 24/3/2009</t>
  </si>
  <si>
    <t>2</t>
  </si>
  <si>
    <t>2400/QĐ-UBND ngày 5/8/2011</t>
  </si>
  <si>
    <t>3</t>
  </si>
  <si>
    <t>1460/ QĐ-UBND, 25/06/2010</t>
  </si>
  <si>
    <t>4</t>
  </si>
  <si>
    <t>Phát triển truyền thanh cơ sở các huyện miền núi, biên giới tỉnh Bình Phước</t>
  </si>
  <si>
    <t>Đài PT-TH tỉnh</t>
  </si>
  <si>
    <t>Đường giao thông nông thôn ấp 4 xã Thiện Hưng</t>
  </si>
  <si>
    <t>2202/QĐ-UBND 30/12/2011</t>
  </si>
  <si>
    <t>Đường giao thông nông thôn xã Hưng Phước</t>
  </si>
  <si>
    <t>2163A/QĐ-UBND 28/12/2011</t>
  </si>
  <si>
    <t xml:space="preserve">Nhà làm việc khối đoàn thể xã Tân Tiến </t>
  </si>
  <si>
    <t>246/QĐ-UBND 19/3/2012</t>
  </si>
  <si>
    <t xml:space="preserve">Nhà làm việc khối đoàn thể xã Phước Thiện  </t>
  </si>
  <si>
    <t>151/QĐ-UBND 01/03/2012</t>
  </si>
  <si>
    <t>5</t>
  </si>
  <si>
    <t xml:space="preserve">Xây dựng láng nhựa đường Bù Dốt xã Bù Gia Mập </t>
  </si>
  <si>
    <t>86/QĐ-UBND 30/10/2011</t>
  </si>
  <si>
    <t>6</t>
  </si>
  <si>
    <t xml:space="preserve">Xây dựng cầu suối 2 ấp Cần Lê xã Lộc Thịnh </t>
  </si>
  <si>
    <t>713/QĐ-UBND 28/02/2012</t>
  </si>
  <si>
    <t xml:space="preserve">Dự án khởi công mới </t>
  </si>
  <si>
    <t xml:space="preserve">XD nhà làm việc hội trường khối đòan thể xã Hưng Phước </t>
  </si>
  <si>
    <t>1719, QĐ-UBND, 26/9/2012</t>
  </si>
  <si>
    <t xml:space="preserve">XD đường GTNT xã  Tân Thành  </t>
  </si>
  <si>
    <t>1153, QĐ-UBND 10/9/2012</t>
  </si>
  <si>
    <t xml:space="preserve">XD đường GTNT ấp 3,5,8 xã Thanh Hòa </t>
  </si>
  <si>
    <t>1049, QĐ-UBND 13/8/2012</t>
  </si>
  <si>
    <t>XD đường GT thôn 2 đi thôn 3 xã Đăk Ơ</t>
  </si>
  <si>
    <t>4174, QĐ-UBND 13/8/2012</t>
  </si>
  <si>
    <t xml:space="preserve">XD đường GT  ấp 6 xã Lộc An </t>
  </si>
  <si>
    <t>4702, QĐ-UBND 25/10/2012</t>
  </si>
  <si>
    <t>7</t>
  </si>
  <si>
    <t>4700, QĐ - UBND 25/10/2012</t>
  </si>
  <si>
    <t>8</t>
  </si>
  <si>
    <t xml:space="preserve">XD nhà văn hóa công đồng ấp 5c xã Lộc Tấn </t>
  </si>
  <si>
    <t>4703, QĐ-UBND 25/10/2012</t>
  </si>
  <si>
    <t>9</t>
  </si>
  <si>
    <t xml:space="preserve">XD đường điện hạ thế ấp Cần Dực và khu dân cư 41 hộ xã Lộc thành </t>
  </si>
  <si>
    <t>4699, QĐ UBND 25/10/2012</t>
  </si>
  <si>
    <t>10</t>
  </si>
  <si>
    <t>XD đường GTNT ấp Thạnh Phú, xã Lộc Thạnh</t>
  </si>
  <si>
    <t>4698, QĐ-UBND  25/10/2012</t>
  </si>
  <si>
    <t>11</t>
  </si>
  <si>
    <t xml:space="preserve">XD đường GT ấp Vườn Bưởi xã Lộc Thiện </t>
  </si>
  <si>
    <t>4701, QĐ-UBND 25/10/2012</t>
  </si>
  <si>
    <t xml:space="preserve">Dự án chuyền tiếp </t>
  </si>
  <si>
    <t>2194/QĐ-UBND ngày 24/9/2010</t>
  </si>
  <si>
    <t>Giải phóng mặt bằng trung tâm hành chính huyện Hớn Quản</t>
  </si>
  <si>
    <t>1499/QĐ-UBND ngày 16/6/2010</t>
  </si>
  <si>
    <t>503/QĐ-UBND ngày 02/3/2011</t>
  </si>
  <si>
    <t>Trụ sở làm việc UBND huyện  Hớn Quản</t>
  </si>
  <si>
    <t>502/QĐ-UBND ngày 02/3/2011</t>
  </si>
  <si>
    <t xml:space="preserve">XD trụ sở UBND thị trấn Tân Khai huyện Hớn Quản </t>
  </si>
  <si>
    <t>2573/QĐ-UBND ngày 20/12//2012</t>
  </si>
  <si>
    <t>2574/QĐ-UBND ngày 20/12//2012</t>
  </si>
  <si>
    <t>Đường nhựa giao thông biên giới (tuyến Hoa Lư - Chiu Riu và Lộc Thiện-Tà Nốt) Đoạn 1 tuyến Hoa Lư - Chiu Riu vào đồn biên phòng 803</t>
  </si>
  <si>
    <t>267/QĐ-BCHBP ngày 27/2/2012</t>
  </si>
  <si>
    <t>Chương trình phát triển giống cây trồng, vật nuôi, giống thuỷ sản</t>
  </si>
  <si>
    <t>2358/QĐ-UBND ngày 12/10/2010</t>
  </si>
  <si>
    <t>Dự án Hỗ trợ di dân thực hiện ĐCĐC cho đồng bào dân tộc thiểu số trên địa bàn ấp Thạch Màng, xã Tân Lợi, huyện Đồng Phú</t>
  </si>
  <si>
    <t>921/QĐ-UBND ngày 13/04/2011</t>
  </si>
  <si>
    <t>Dự án Hỗ trợ di dân thực hiện ĐCĐC cho đồng bào dân tộc thiểu số trên địa bàn xã Lộc Hoà, huyện Lộc Ninh</t>
  </si>
  <si>
    <t>2199/QĐ-UBND ngay 05/10/2011</t>
  </si>
  <si>
    <t>Dự án  hỗ trợ di dân thực hiện ĐCĐC cho đồng bào dân tộc thiểu số trên địa bàn xã ĐaK Ơ, huyện Bù Gia Mập</t>
  </si>
  <si>
    <t>638/QĐ-UBND ngày 25/03/2011</t>
  </si>
  <si>
    <t>Dự án di dân thực hiện ĐCĐC tập trung cho đồng bào dân tộc thiểu số tại thôn 8 xã Đồng Nai, huyện Bù Đăng</t>
  </si>
  <si>
    <t>14/QĐ-UBND ngày 05/01/2010</t>
  </si>
  <si>
    <t>Chương trình bố trí di dân ĐCĐC (theo Quyết định số 193/2006/QĐ-TTg, ngày 24/8/2006 của Thủ tướng Chính phủ)</t>
  </si>
  <si>
    <t>266/QĐ-UBND ngày 02/02/2010</t>
  </si>
  <si>
    <t>Dự án di dời và ổn định dân di cư tự do trong lâm phần Ban QLR phòng hộ Đồng Nai</t>
  </si>
  <si>
    <t>267/QĐ-UBND ngày 02/10/2010</t>
  </si>
  <si>
    <t>Hỗ trợ đầu tư hạ tầng Khu Công nghiệp</t>
  </si>
  <si>
    <t>1018/QĐ-UBND 04/5/2010</t>
  </si>
  <si>
    <t xml:space="preserve">Đường trục chính từ QL 13 vào KCN Minh Hưng III </t>
  </si>
  <si>
    <t xml:space="preserve">1048/QĐ-UBND 23/6/2009 ; 178/QĐ-UBND 19/1/2011 </t>
  </si>
  <si>
    <t>Công ty CP KCN cao su Bình Long</t>
  </si>
  <si>
    <t>Hỗ trợ đầu tư kết cấu hạ tầng Khu kinh tế cửa khẩu</t>
  </si>
  <si>
    <t>Chương trình bảo vệ &amp; phát triển rừng bền vững</t>
  </si>
  <si>
    <t>Xây dựng khu diễn tập PCCCR Vườn quốc gia Bù Gia Mập</t>
  </si>
  <si>
    <t>2173/QĐ-UBND ngày 25/10/2012</t>
  </si>
  <si>
    <t>Hỗ trợ đầu tư các bệnh viện tuyến huyện, tỉnh</t>
  </si>
  <si>
    <t>Trung tâm y tế dự phòng Bù Đăng</t>
  </si>
  <si>
    <t>Bệnh viện y học cổ truyền tỉnh</t>
  </si>
  <si>
    <t>Bệnh viện y học cổ truyền</t>
  </si>
  <si>
    <t>Hỗ trợ đầu tư hạ tầng du lịch</t>
  </si>
  <si>
    <t xml:space="preserve"> Xây dựng hệ thống hạ tầng giao thông, hồ chứa và hệ thống cấp nước thuộc Khu du lịch và bảo tồn văn hóa dân tộc Stiêng -Sóc Bom Bo</t>
  </si>
  <si>
    <t>2003/QĐ-UBND ngày 5/9/2011</t>
  </si>
  <si>
    <t>XIV</t>
  </si>
  <si>
    <t>Hỗ trợ đối ứng ODA</t>
  </si>
  <si>
    <t>Dự án mở rộng hệ thống cấp  nước thị xã  Đồng Xoài</t>
  </si>
  <si>
    <t>439QĐ-UBND ngày 2/3/2011</t>
  </si>
  <si>
    <t>Xây dựng hệ thống thoát nước và xử lý nước thải thị xã Đồng Xoài</t>
  </si>
  <si>
    <t>440QĐ-UBND ngày 2/3/2011</t>
  </si>
  <si>
    <t>1.3</t>
  </si>
  <si>
    <t>1.4</t>
  </si>
  <si>
    <t>1.5</t>
  </si>
  <si>
    <t>2.1</t>
  </si>
  <si>
    <t>2.2</t>
  </si>
  <si>
    <t>2.3</t>
  </si>
  <si>
    <t>2.4</t>
  </si>
  <si>
    <t xml:space="preserve">Nguồn vốn </t>
  </si>
  <si>
    <t xml:space="preserve">Đầu tư từ nguồn thu xổ số kiến thiết </t>
  </si>
  <si>
    <t xml:space="preserve">Đầu tư từ nguồn thu sử dụng đất </t>
  </si>
  <si>
    <t xml:space="preserve">Đầu tư giáo dục, đào tạo, dạy nghề </t>
  </si>
  <si>
    <t xml:space="preserve">Đầu tư khoa học công nghệ </t>
  </si>
  <si>
    <t xml:space="preserve">VỐN TRONG NƯỚC </t>
  </si>
  <si>
    <t xml:space="preserve">VỐN NƯỚC NGOÀI </t>
  </si>
  <si>
    <t>TỔNG HỢP KẾ HOẠCH VỐN ĐẦU TƯ XDCB TẬP TRUNG NĂM 2013</t>
  </si>
  <si>
    <t xml:space="preserve">DANH MỤC </t>
  </si>
  <si>
    <t>20 xã (có biểu chi tiết kèm theo)</t>
  </si>
  <si>
    <t>UBND thị xã  Phước Long</t>
  </si>
  <si>
    <t>UBND thị xã  Bình Long</t>
  </si>
  <si>
    <t>KẾ HOẠCH VỐN ĐẦU TƯ  XDCB TẬP TRUNG NĂM 2013</t>
  </si>
  <si>
    <t>SỐ TT</t>
  </si>
  <si>
    <t xml:space="preserve">XD nhà làm việc bộ phận 1 cửa xã Phước Thiện </t>
  </si>
  <si>
    <t>Trụ sở làm việc Huyện ủy Hớn Quản</t>
  </si>
  <si>
    <t>Trụ sở làm việc Huyện ủy Bù Gia Mập</t>
  </si>
  <si>
    <t>Ban QLDA khu bảo tồn VHDT Stiêng - Sóc Bom Bo</t>
  </si>
  <si>
    <t>Có biểu chi tiết kèm theo</t>
  </si>
  <si>
    <t xml:space="preserve">Vốn đầu tư các dự án, công trình </t>
  </si>
  <si>
    <t>DANH MỤC CHƯƠNG TRÌNH, DỰ ÁN</t>
  </si>
  <si>
    <t>UBND huyện           Bù Đăng</t>
  </si>
  <si>
    <t>UBND huyện          Bù Gia Mập</t>
  </si>
  <si>
    <t>UBND huyện         Bù Gia Mập</t>
  </si>
  <si>
    <t>UBND huyện               Bù Đăng</t>
  </si>
  <si>
    <t>Vườn QG            Bù Gia Mập</t>
  </si>
  <si>
    <t>UBND huyện              Bù Đăng</t>
  </si>
  <si>
    <t>UBND huyện           Bù Gia Mập</t>
  </si>
  <si>
    <t>UBND xã             Lộc Thạnh</t>
  </si>
  <si>
    <t>UBND xã             Lộc Thành</t>
  </si>
  <si>
    <t>UBND xã            Lộc Thiện</t>
  </si>
  <si>
    <t>UBND xã             Thanh Hòa</t>
  </si>
  <si>
    <t>UBND xã              Tân Thành</t>
  </si>
  <si>
    <t>UBND xã                 Phước Thiện</t>
  </si>
  <si>
    <t>UBND xã                    Hưng Phước</t>
  </si>
  <si>
    <t>UBND xã             Lộc Thịnh</t>
  </si>
  <si>
    <t>UBND xã                   Bù Gia Mập</t>
  </si>
  <si>
    <t>UBND xã                Phước Thiện</t>
  </si>
  <si>
    <t>UBND xã                Tân Tiến</t>
  </si>
  <si>
    <t>UBND xã                 Hưng Phước</t>
  </si>
  <si>
    <t>UBND xã               Thiện Hưng</t>
  </si>
  <si>
    <t>UBND xã             Lộc An</t>
  </si>
  <si>
    <t>UBND xã              Lộc Hòa</t>
  </si>
  <si>
    <t>UBND xã                   Lộc Tấn</t>
  </si>
  <si>
    <t>Sở LĐ-TBXH</t>
  </si>
  <si>
    <t>Trung tâm DV          bán ĐGTS</t>
  </si>
  <si>
    <t>CHỦ ĐẦU TƯ</t>
  </si>
  <si>
    <t xml:space="preserve">Vốn cân đối theo tiêu chí </t>
  </si>
  <si>
    <t xml:space="preserve">KẾ HOẠCH VỐN ĐẦU TƯ XDCB TẬP TRUNG NĂM 2013 </t>
  </si>
  <si>
    <t>Chương trình đảm bảo chất lượng GD trường học  (SEQAP)</t>
  </si>
  <si>
    <t xml:space="preserve">Cơ cấu vốn tối thiểu phải đảm bảo theo Quyết định số 1792/QĐ-TTg ngày 30/11/2012 của Thủ tướng Chính phủ </t>
  </si>
  <si>
    <t>KẾ HỌACH VỐN ĐÀU TƯ XDCB TẬP TRUNG NĂM 2013</t>
  </si>
  <si>
    <t>(Chương trình xây dựng nông thôn mới )</t>
  </si>
  <si>
    <t>ĐVT: Triệu đồng</t>
  </si>
  <si>
    <t xml:space="preserve">Quyết định phê duyệt </t>
  </si>
  <si>
    <t xml:space="preserve">Chủ đầu tư </t>
  </si>
  <si>
    <t xml:space="preserve">Ghi chú </t>
  </si>
  <si>
    <t xml:space="preserve">Tổng cộng </t>
  </si>
  <si>
    <t>Thị xã Đồng Xòai</t>
  </si>
  <si>
    <t>Xã Tân Thành (xã diểm)</t>
  </si>
  <si>
    <t xml:space="preserve">Công trình khởi công mới </t>
  </si>
  <si>
    <t xml:space="preserve">XD đường GTNT xóm 5 ấp 2 </t>
  </si>
  <si>
    <t>QĐ số 122/QĐ-UBND ngày 25/10/2012</t>
  </si>
  <si>
    <t>UBND Xã Tân Thành</t>
  </si>
  <si>
    <t>XD đường GTNT  ấp 3</t>
  </si>
  <si>
    <t>QĐ số 121/QĐ-UBND ngày 25/10/2012</t>
  </si>
  <si>
    <t>XD đường xóm Quang Trung ấp 4</t>
  </si>
  <si>
    <t>QĐ số 120/QĐ-UBND ngày 19/10/2012</t>
  </si>
  <si>
    <t>QĐ số 123/QĐ-UBND ngày 25/10/2012</t>
  </si>
  <si>
    <t xml:space="preserve">Nhà văn hóa xã Tân Thành </t>
  </si>
  <si>
    <t>QĐ số 3520/QĐ-UBND ngày 25/10/2012</t>
  </si>
  <si>
    <t xml:space="preserve">UBND thi xã Đồng    Xòai </t>
  </si>
  <si>
    <t>Xã Tiến Hưng (xã điểm)</t>
  </si>
  <si>
    <t>Đường hẻm 227 ấp 6 dài 0,4 km</t>
  </si>
  <si>
    <t>Số 506/QĐ-UBND xã ngày 24/10/2012</t>
  </si>
  <si>
    <t xml:space="preserve">UBND Xã Tiến Hưng </t>
  </si>
  <si>
    <t>Đường hẻm 187 ấp 6 dài 0,4 km</t>
  </si>
  <si>
    <t>Số 507/QĐ-UBND xã ngày 25/10/2013</t>
  </si>
  <si>
    <t>Số 508/QĐ-UBND xã ngày 25/10/2014</t>
  </si>
  <si>
    <t>Đường nhà văn hóa ấp 7, dài 1km</t>
  </si>
  <si>
    <t>Số 509/QĐ-UBND xã ngày 25/10/2015</t>
  </si>
  <si>
    <t>2.5</t>
  </si>
  <si>
    <t>Đường trung tâm xã đến trường THCS dài 1,1 km</t>
  </si>
  <si>
    <t>Số 501/QĐ-UBND xã ngày 22/10/2012</t>
  </si>
  <si>
    <t>Xã Tân Phước (xã điểm)</t>
  </si>
  <si>
    <t>Đường từ trung tâm xã đến ấp Cầu Rạt dài 3,6 km</t>
  </si>
  <si>
    <t xml:space="preserve">UBND Xã Tân Phước  </t>
  </si>
  <si>
    <t xml:space="preserve">Dự án khác </t>
  </si>
  <si>
    <t>Xã Thuận Phú (xã điểm)</t>
  </si>
  <si>
    <t>Đường tuyến 2 từ Nguyễn Hiệu qua Đinh Minh Trị đến văn phòng ấp (ấp Thuận Phú 2)</t>
  </si>
  <si>
    <t xml:space="preserve">QĐ số 06/QĐ-UBND ngày 14/9/2012 </t>
  </si>
  <si>
    <t xml:space="preserve">UBND Xã Thuận Phú </t>
  </si>
  <si>
    <t xml:space="preserve">Đường tuyến 4 từ ĐT 758 đến nông trường Thuận Phú (ấp Thuận Phú 3) </t>
  </si>
  <si>
    <t xml:space="preserve">Nâng cấp, láng nhựa đường từ QL 13 đi đường 304 </t>
  </si>
  <si>
    <t>QĐ số 2643/QĐ-UBND ngày 25/10/2012</t>
  </si>
  <si>
    <t>UBND Xã Thanh Lương</t>
  </si>
  <si>
    <t xml:space="preserve">Xây dựng 4 phòng học chức năng và hàng rào, nhà vệ sinh trường THCS Thanh Lương </t>
  </si>
  <si>
    <t>QĐ số 404/QĐ-UBND ngày 15/10/2012</t>
  </si>
  <si>
    <t>Xã Thanh Phú (xã điểm)</t>
  </si>
  <si>
    <t xml:space="preserve">Nâng cấp láng nhựa đường đầu QL 13 s9i trạm xá - Trường mầm non xã </t>
  </si>
  <si>
    <t>QĐ số 230/QĐ-UBND
ngày 20/10/2012</t>
  </si>
  <si>
    <t>UBND Xã Thanh Phú</t>
  </si>
  <si>
    <t>QĐ số 228/QĐ-UBND
ngày 16/10/2012</t>
  </si>
  <si>
    <t xml:space="preserve">Xây dựng  hàng rào, mương thóat nước, sân bê tông trường mầm non xã Thanh Phú </t>
  </si>
  <si>
    <t>QĐ số 227/QĐ-UBND
ngày 16/10/2012</t>
  </si>
  <si>
    <t>Xây dựng sân bê tông, cổng hàng rào, nhà ăn trường tiểu học Thanh Phú A</t>
  </si>
  <si>
    <t>QĐ số 229/QĐ-UBND
ngày 20/10/2012</t>
  </si>
  <si>
    <t>Thị xã Phước Long</t>
  </si>
  <si>
    <t>XD đường nhựa thôn  thôn Phước Yên</t>
  </si>
  <si>
    <t>QĐ số 59/QĐ-UBND
ngày 21/5/2012</t>
  </si>
  <si>
    <t>UBND Xã Phước Tín</t>
  </si>
  <si>
    <t xml:space="preserve">Trường THCS xã Phước Tín  </t>
  </si>
  <si>
    <t>QĐ số 1968/QĐ-BND
ngày 01/10/2012</t>
  </si>
  <si>
    <t>Đường GTNT nội ô thôn Nhơn Hòa 1</t>
  </si>
  <si>
    <t xml:space="preserve">Số119a/QĐ-UBND ngày 25/10/2012 </t>
  </si>
  <si>
    <t>UBND Xã Long Giang</t>
  </si>
  <si>
    <t xml:space="preserve">Đường GTNT Nhơn Hòa sang phường Long Thủy </t>
  </si>
  <si>
    <t xml:space="preserve">Số119b/QĐ-UBND ngày 25/10/2012 </t>
  </si>
  <si>
    <t>Xã Phú Nghĩa(xã điểm)</t>
  </si>
  <si>
    <t>Xây dựng đường bê tông tổ 3 thôn Tân Lập xã Phú Nghĩa dài 1,5km</t>
  </si>
  <si>
    <t>Số:169/QĐ-UBND
 ngày 20/10/2012</t>
  </si>
  <si>
    <t>UBND Xã Phú Nghĩa</t>
  </si>
  <si>
    <t>Xây dựng đường bê tông tổ 3 thôn Đức Lập xã Phú Nghĩa dài 1,5km</t>
  </si>
  <si>
    <t xml:space="preserve">Số:170/QĐ-UBND
ngày 20/10/2012 </t>
  </si>
  <si>
    <t xml:space="preserve">Xây dựng đường từ thôn Bù Dốt đến ngã ba Đăk Á </t>
  </si>
  <si>
    <t>QĐ số 4176/QĐ-UBND ngày 25/10/2012</t>
  </si>
  <si>
    <t>UBND Xã Bù Gia Mập</t>
  </si>
  <si>
    <t xml:space="preserve">Đường GTNT tuyến N1+N2 vào khu trường học Minh Thành 
</t>
  </si>
  <si>
    <t>Số 80/QĐ-UBND ngày 30/10/2012</t>
  </si>
  <si>
    <t xml:space="preserve">UBND Xã Minh Thành </t>
  </si>
  <si>
    <t xml:space="preserve">Đường GTNT tuyến dân cư tổ 6 ấp 3
</t>
  </si>
  <si>
    <t>Số 81/QĐ-UBND ngày 30/10/2012</t>
  </si>
  <si>
    <t xml:space="preserve">Đường GTNT tuyến tổ 1 ấp 4 và Tổ 9 ấp 3 
</t>
  </si>
  <si>
    <t>Số 82/QĐ-UBND ngày 30/10/2013</t>
  </si>
  <si>
    <t>Đường tổ 13 ấp 1 xã Minh Hưng</t>
  </si>
  <si>
    <t>Số 279/QĐ-UBND ngày 29/10/2012</t>
  </si>
  <si>
    <t xml:space="preserve">UBND Xã Minh Hưng </t>
  </si>
  <si>
    <t xml:space="preserve">Đường ấp 2 đến ấp 4 và đường tuyến 2.3b </t>
  </si>
  <si>
    <t>Số 280/QĐ-UBND ngày 9/10/2012</t>
  </si>
  <si>
    <t xml:space="preserve">Đường liên ấp 9 ấp10 </t>
  </si>
  <si>
    <t>Số 280/QĐ-UBND ngày 29/10/2012</t>
  </si>
  <si>
    <t>Huyện Bù Đăng</t>
  </si>
  <si>
    <t>Xã Minh Hưng (xã điểm)</t>
  </si>
  <si>
    <t xml:space="preserve">Trường Mầm Non xã Minh Hưng </t>
  </si>
  <si>
    <t xml:space="preserve">Đường Hầm Đá </t>
  </si>
  <si>
    <t>Xã Đức Liễu (xã điểm)</t>
  </si>
  <si>
    <t>Xây dựng đường giao thông 34 thôn 6</t>
  </si>
  <si>
    <t>UBND Xã Đức Liễu</t>
  </si>
  <si>
    <t>Huyện Bù Đốp</t>
  </si>
  <si>
    <t>Xã Tân Thành(xã điểm)</t>
  </si>
  <si>
    <t xml:space="preserve">XD trường THCC xã Tân Thành </t>
  </si>
  <si>
    <t xml:space="preserve">XD trường THCC xã Thiện Hưng </t>
  </si>
  <si>
    <t>UBND Xã Thiện Hưng</t>
  </si>
  <si>
    <t>Huyện Hớn Quản</t>
  </si>
  <si>
    <t>Nâng cấp láng nhựa đường GTNT từ ấp 2 đi đường ĐT 757</t>
  </si>
  <si>
    <t>QĐ số 180/QĐ-UBND ngày 22/12/2012</t>
  </si>
  <si>
    <t>UBND Xã An Khương</t>
  </si>
  <si>
    <t>Nâng cấp láng nhựa đường GTNT từ ấp 2 đi ấp 6</t>
  </si>
  <si>
    <t>QĐ số 181/QĐ-UBND ngày 23/12/2012</t>
  </si>
  <si>
    <t>Đường GT ngã 3 Xa Cát đi ấp Sở Nhì</t>
  </si>
  <si>
    <t>QĐ số 892/QĐ-UBND ngày 14/5/2012</t>
  </si>
  <si>
    <t>UBND Xã Thanh Bình</t>
  </si>
  <si>
    <t>Nâng cấp đường GTNT Chà Là – Sở Nhì  01km</t>
  </si>
  <si>
    <t>UBND Xã Lộc Hiệp</t>
  </si>
  <si>
    <t>Kho lưu trữ xã</t>
  </si>
  <si>
    <t>Số 50/QĐ-UBND ngày 05/3/2012</t>
  </si>
  <si>
    <t>Nhà làm việc khối đoàn thể</t>
  </si>
  <si>
    <t>Số 49/QĐ-UBND ngày 05/3/2012</t>
  </si>
  <si>
    <t>Xã Lộc Hưng (xã điểm)</t>
  </si>
  <si>
    <t xml:space="preserve">UBND Xã Lộc Hưng </t>
  </si>
  <si>
    <t>XD đường bê tông  liên ấp 1, ấp 5</t>
  </si>
  <si>
    <t xml:space="preserve">XD nhà làm vịệc khối đòan thể và kho lưu trữ xã </t>
  </si>
  <si>
    <t xml:space="preserve">Hỗ trợ Vườn quốc gia Bù Gia Mập </t>
  </si>
  <si>
    <t>3131/QĐ-UBND 28/6/2012</t>
  </si>
  <si>
    <t xml:space="preserve">Chia ra các tiểu dự án thành phần </t>
  </si>
  <si>
    <t>1,1</t>
  </si>
  <si>
    <t>1,2</t>
  </si>
  <si>
    <t>1,3</t>
  </si>
  <si>
    <t xml:space="preserve">Quyết định ĐT (số, ngày, tháng năm ban hành) </t>
  </si>
  <si>
    <t>Xây dựng cầu qua Sông Măng tại cửa khẩu Hoàng Diệu nối tỉnh Bình Phước với tỉnh MuDulkiri (Campuchia)</t>
  </si>
  <si>
    <t>Đường vào trung tâm xã Thanh An- huyện Hớn Quản (đối ứng NSĐP)</t>
  </si>
  <si>
    <t>Xây dựng hai tuyến đường phục vụ Công viên Văn hóa tỉnh (đường Nguyễn Chánh và đường quy hoạch số 30)</t>
  </si>
  <si>
    <t>Xây dựng các tuyến đường bằng cấp phối sỏi đỏ (Giai đoạn I) Khu kinh tế cửa khầu Hoa Lư (đối ứng NSĐP)</t>
  </si>
  <si>
    <t>Trung tâm y tế dự phòng Bù Đăng (đối ứng NSĐP)</t>
  </si>
  <si>
    <t>Xây dựng trạm y tế, sân vườn, hàng rào thuộc xã Thành Tâm, huyện Chơn Thành</t>
  </si>
  <si>
    <t>TTKL San ủi mặt bằng, xây dựng cổng hàng rào và sân bê tông trường cấp 2, 3 Đa Kia, huyện Bù Gia Mập</t>
  </si>
  <si>
    <t>Trung tâm Văn hóa - Thông tin tỉnh</t>
  </si>
  <si>
    <t>Trụ sở làm việc Trung tâm Dịch vụ bán đấu giá tài sản và Trung tâm Trợ giúp pháp lý nhà nước</t>
  </si>
  <si>
    <t>Nhà tập luyện, khu nhà tập thể cán bộ, diễn viên Đoàn ca múa nhạc tổng hợp</t>
  </si>
  <si>
    <t xml:space="preserve"> XD doanh trại Đội K72, Đại đội trinh sát</t>
  </si>
  <si>
    <t xml:space="preserve">TIỀN SD ĐẤT (GHI THU - GHI CHI ) </t>
  </si>
  <si>
    <t xml:space="preserve">Đầu tư cho giáo dục, đào tạo và dạy nghề </t>
  </si>
  <si>
    <t xml:space="preserve">Vốn đầu tư phát triển </t>
  </si>
  <si>
    <t>Đường ngã 3 Xa trạch xã Thanh Bình đến trung tâm xã Phước An, huyện Hớn Quản</t>
  </si>
  <si>
    <t>Đường liên xã Ngã 3 Cây Điệp đến sông Mã Đà phục vụ cứu hộ, cứu nan các xã phía Đông huyện Đồng Phú (đọan từ ngã 3 Cây Điệp đến Cầu Cứ)</t>
  </si>
  <si>
    <t>Đường vào trung tâm xã Thanh An, huyện Hớn Quản</t>
  </si>
  <si>
    <t>XD đường GT ấp 7 (Suối Ni) xã Lộc Hòa</t>
  </si>
  <si>
    <t>Trụ sở làm việc UBND huyện Bù Gia Mập</t>
  </si>
  <si>
    <t>Hội trường UBND huyện Bù Gia Mập</t>
  </si>
  <si>
    <t xml:space="preserve">XD trụ sở UBND phường Long Phước thị xã Phước Long </t>
  </si>
  <si>
    <t>Chương trình quản lý, bảo vệ biên giới đất liền</t>
  </si>
  <si>
    <t>Dự án nâng cấp trại giống cây trồng vật nuôi thành Trung tâm giống lâm nghiệp tỉnh Bình Phước</t>
  </si>
  <si>
    <t>Chương trình di dân ĐCĐC cho đồng bào dân tộc thiểu số (theo Quyết định số 33/2007/QĐ-TTg ngày 05/3/2007)</t>
  </si>
  <si>
    <t>Đầu tư phát triển kinh tế xã hội tuyến biên giới Việt Nam - Campuchia (theo Quyết định số  160/2007/QĐ-TTg ngày 17/10/2007)</t>
  </si>
  <si>
    <t>Dự án di dời và ổn định dân di cư tự do trong lâm phần Ban QLR phòng hộ Đăk Mai</t>
  </si>
  <si>
    <t>Xây dựng kênh thoát nước  ngoài hàng rào KCN Minh Hưng III</t>
  </si>
  <si>
    <t>Xây dựng các tuyến đường giai đoạn II trong khu kinh tế cửa khẩu quốc tế Hoa Lư</t>
  </si>
  <si>
    <t>Xây dựng đường vành đai vườn sưu tầm thực vật tại Vườn quốc gia Bù Gia Mập</t>
  </si>
  <si>
    <t>Tiểu dự án đầu tư xây dựng các tuyến đường tuần tra bảo vệ rựng tại Vườn quốc gia Bù Gia Mập</t>
  </si>
  <si>
    <t>Sở GTVT</t>
  </si>
  <si>
    <t>UBND xã 
Đăk Ơ</t>
  </si>
  <si>
    <t>Bô CH Bộ đội biên phòng</t>
  </si>
  <si>
    <t>Công ty TNHH MTV Cấp thoát nước Bình Phước</t>
  </si>
  <si>
    <t xml:space="preserve">Danh mục dự án </t>
  </si>
  <si>
    <t>Kế hoạch 2013</t>
  </si>
  <si>
    <t>XD đường xóm 8 ấp 2</t>
  </si>
  <si>
    <t>Đường Bàu Khỉ ấp 3, dài 1km</t>
  </si>
  <si>
    <t>Xã Thanh Lương (xã điểm)</t>
  </si>
  <si>
    <t xml:space="preserve">Xây dựng  hàng rào trường THCS Thanh Phú </t>
  </si>
  <si>
    <t xml:space="preserve">XD đường GTNT từ ngã ba cây xăng Sóx Bế đến ranh ấp Vườn Rau  </t>
  </si>
  <si>
    <t>Xã Phước Tín (xã điểm)</t>
  </si>
  <si>
    <t>Xã Long Giang (xã điểm)</t>
  </si>
  <si>
    <t>Xã Bù Gia Mập (xã điểm)</t>
  </si>
  <si>
    <t>Xã Minh Thành (xã điểm)</t>
  </si>
  <si>
    <t xml:space="preserve">Xã Minh Hưng (xã điểm) </t>
  </si>
  <si>
    <t>Xã Thiện Hưng (xã điểm)</t>
  </si>
  <si>
    <t>Xã An Khương (xã điểm)</t>
  </si>
  <si>
    <t>Xã Thanh Bình (xã điểm)</t>
  </si>
  <si>
    <t>Xã Lộc Hiệp (xã điểm)</t>
  </si>
  <si>
    <t xml:space="preserve">Đường bê tông  từ nhà ông Toàn đến nhà ông Ba Quang ấp Hiệp Thành </t>
  </si>
  <si>
    <t xml:space="preserve">XD đường bê tông liên ấp 1, ấp 4, ấp 5 </t>
  </si>
  <si>
    <t xml:space="preserve">QĐ số 3089/QĐ-UBND ngày 02/11/2011 </t>
  </si>
  <si>
    <t xml:space="preserve">Số 1999/QĐ- UBND  ngày 25/10/2012 </t>
  </si>
  <si>
    <t>QĐ số 177/QĐ-UBND ngày 22/10/2012</t>
  </si>
  <si>
    <t>QĐ số 179/QĐ-UBND ngày 22/10/2012</t>
  </si>
  <si>
    <t xml:space="preserve">QĐ số 1818a/QĐ-UBND ngày 26/10/2012 </t>
  </si>
  <si>
    <t xml:space="preserve">QĐ số 1804a/QĐ-UBND ngày 24/10/2012 </t>
  </si>
  <si>
    <t>QĐ số 282/QĐ-UBND ngày 16/10/2012</t>
  </si>
  <si>
    <t>QĐ số 146a/QĐ-UBND ngày 15/10/2012</t>
  </si>
  <si>
    <t>QĐ số 150a/QĐ-UBND ngày 20/10/2012</t>
  </si>
  <si>
    <t>QĐ số 151a/QĐ-UBND ngày 25/10/2012</t>
  </si>
  <si>
    <t>Cty TNHH MTV Cấp thoát nước Bình Phước</t>
  </si>
  <si>
    <t xml:space="preserve">Dự án mở rộng hệ thống cấp nước thị xã Đồng Xoài công suất 20.000 m3/ngày đêm </t>
  </si>
  <si>
    <t xml:space="preserve">Dự án hệ thống thoát nước và sử lý nước thải thị xã Đồng Xoài công suất 10.000 m3/ngày đêm </t>
  </si>
  <si>
    <t xml:space="preserve">(VỐN NƯỚC NGOÀI) </t>
  </si>
  <si>
    <r>
      <t>(</t>
    </r>
    <r>
      <rPr>
        <i/>
        <sz val="14"/>
        <rFont val="Times New Roman"/>
        <family val="1"/>
      </rPr>
      <t>Kèm theo Quyết định số: 2604/QĐ-UBND ngày 25/12/2012 của UBND tỉnh</t>
    </r>
    <r>
      <rPr>
        <sz val="14"/>
        <rFont val="Times New Roman"/>
        <family val="1"/>
      </rPr>
      <t xml:space="preserve">) </t>
    </r>
  </si>
  <si>
    <t xml:space="preserve">(Kèm theo Quyết định số: 2604/QĐ-UBND ngày 25/12/2012 của UBND tỉnh) </t>
  </si>
  <si>
    <r>
      <t>(</t>
    </r>
    <r>
      <rPr>
        <i/>
        <sz val="14"/>
        <rFont val="Times New Roman"/>
        <family val="1"/>
      </rPr>
      <t>Kèm theo Quyết định số:  2604/QĐ-UBND ngày  25/12/2012 của UBND tỉnh</t>
    </r>
    <r>
      <rPr>
        <sz val="14"/>
        <rFont val="Times New Roman"/>
        <family val="1"/>
      </rPr>
      <t xml:space="preserve">) </t>
    </r>
  </si>
  <si>
    <r>
      <t>(</t>
    </r>
    <r>
      <rPr>
        <i/>
        <sz val="14"/>
        <rFont val="Times New Roman"/>
        <family val="1"/>
      </rPr>
      <t>Kèm theo Quyết định số: 2604/QĐ-UBND ngày 25/12/2012 của UBND tỉnh</t>
    </r>
    <r>
      <rPr>
        <sz val="14"/>
        <rFont val="Times New Roman"/>
        <family val="1"/>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</si>
</sst>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_);_(* \(#,##0.0\);_(* &quot;-&quot;_);_(@_)"/>
    <numFmt numFmtId="168" formatCode="_(* #,##0.00_);_(* \(#,##0.00\);_(* &quot;-&quot;_);_(@_)"/>
    <numFmt numFmtId="169" formatCode="_(* #,##0.0000_);_(* \(#,##0.0000\);_(* &quot;-&quot;??_);_(@_)"/>
    <numFmt numFmtId="170" formatCode="0.0%"/>
    <numFmt numFmtId="171" formatCode="0.0"/>
    <numFmt numFmtId="172" formatCode="0.000"/>
  </numFmts>
  <fonts count="41">
    <font>
      <sz val="10"/>
      <name val="Arial"/>
      <family val="0"/>
    </font>
    <font>
      <sz val="8"/>
      <name val="Arial"/>
      <family val="0"/>
    </font>
    <font>
      <sz val="12"/>
      <name val="Times New Roman"/>
      <family val="1"/>
    </font>
    <font>
      <b/>
      <sz val="12"/>
      <name val="Times New Roman"/>
      <family val="1"/>
    </font>
    <font>
      <sz val="10"/>
      <name val="Times New Roman"/>
      <family val="1"/>
    </font>
    <font>
      <sz val="8"/>
      <name val="Times New Roman"/>
      <family val="1"/>
    </font>
    <font>
      <sz val="11"/>
      <name val="Times New Roman"/>
      <family val="1"/>
    </font>
    <font>
      <b/>
      <i/>
      <sz val="12"/>
      <name val="Times New Roman"/>
      <family val="1"/>
    </font>
    <font>
      <b/>
      <u val="single"/>
      <sz val="12"/>
      <name val="Times New Roman"/>
      <family val="1"/>
    </font>
    <font>
      <sz val="9"/>
      <name val="Times New Roman"/>
      <family val="1"/>
    </font>
    <font>
      <b/>
      <i/>
      <sz val="9"/>
      <name val="Times New Roman"/>
      <family val="1"/>
    </font>
    <font>
      <b/>
      <i/>
      <sz val="8"/>
      <name val="Times New Roman"/>
      <family val="1"/>
    </font>
    <font>
      <i/>
      <sz val="12"/>
      <name val="Times New Roman"/>
      <family val="1"/>
    </font>
    <font>
      <b/>
      <u val="single"/>
      <sz val="14"/>
      <name val="Times New Roman"/>
      <family val="1"/>
    </font>
    <font>
      <i/>
      <sz val="9"/>
      <name val="Times New Roman"/>
      <family val="1"/>
    </font>
    <font>
      <b/>
      <sz val="18"/>
      <name val="Times New Roman"/>
      <family val="1"/>
    </font>
    <font>
      <b/>
      <i/>
      <sz val="11"/>
      <name val="Times New Roman"/>
      <family val="1"/>
    </font>
    <font>
      <b/>
      <sz val="11"/>
      <name val="Times New Roman"/>
      <family val="1"/>
    </font>
    <font>
      <u val="single"/>
      <sz val="12"/>
      <name val="Times New Roman"/>
      <family val="1"/>
    </font>
    <font>
      <sz val="13"/>
      <name val="Times New Roman"/>
      <family val="1"/>
    </font>
    <font>
      <b/>
      <sz val="13"/>
      <name val="Times New Roman"/>
      <family val="1"/>
    </font>
    <font>
      <b/>
      <sz val="10"/>
      <name val="Times New Roman"/>
      <family val="1"/>
    </font>
    <font>
      <sz val="7"/>
      <name val="Times New Roman"/>
      <family val="1"/>
    </font>
    <font>
      <b/>
      <i/>
      <sz val="10"/>
      <name val="Times New Roman"/>
      <family val="1"/>
    </font>
    <font>
      <b/>
      <i/>
      <sz val="7"/>
      <name val="Times New Roman"/>
      <family val="1"/>
    </font>
    <font>
      <b/>
      <sz val="7"/>
      <name val="Times New Roman"/>
      <family val="1"/>
    </font>
    <font>
      <i/>
      <sz val="10"/>
      <name val="Times New Roman"/>
      <family val="1"/>
    </font>
    <font>
      <sz val="16"/>
      <name val="Times New Roman"/>
      <family val="1"/>
    </font>
    <font>
      <b/>
      <sz val="14"/>
      <name val="Times New Roman"/>
      <family val="1"/>
    </font>
    <font>
      <i/>
      <sz val="8"/>
      <name val="Times New Roman"/>
      <family val="1"/>
    </font>
    <font>
      <sz val="14"/>
      <name val="Times New Roman"/>
      <family val="1"/>
    </font>
    <font>
      <b/>
      <u val="single"/>
      <sz val="16"/>
      <name val="Times New Roman"/>
      <family val="1"/>
    </font>
    <font>
      <i/>
      <sz val="14"/>
      <name val="Times New Roman"/>
      <family val="1"/>
    </font>
    <font>
      <i/>
      <u val="single"/>
      <sz val="12"/>
      <name val="Times New Roman"/>
      <family val="1"/>
    </font>
    <font>
      <sz val="11"/>
      <color indexed="8"/>
      <name val="Calibri"/>
      <family val="2"/>
    </font>
    <font>
      <b/>
      <sz val="12"/>
      <name val="Calibri"/>
      <family val="2"/>
    </font>
    <font>
      <b/>
      <sz val="8"/>
      <name val="Times New Roman"/>
      <family val="1"/>
    </font>
    <font>
      <i/>
      <sz val="11"/>
      <name val="Times New Roman"/>
      <family val="1"/>
    </font>
    <font>
      <b/>
      <sz val="10"/>
      <name val="Arial"/>
      <family val="0"/>
    </font>
    <font>
      <b/>
      <i/>
      <sz val="14"/>
      <name val="Times New Roman"/>
      <family val="1"/>
    </font>
    <font>
      <b/>
      <sz val="9"/>
      <name val="Times New Roman"/>
      <family val="1"/>
    </font>
  </fonts>
  <fills count="3">
    <fill>
      <patternFill/>
    </fill>
    <fill>
      <patternFill patternType="gray125"/>
    </fill>
    <fill>
      <patternFill patternType="solid">
        <fgColor indexed="22"/>
        <bgColor indexed="64"/>
      </patternFill>
    </fill>
  </fills>
  <borders count="52">
    <border>
      <left/>
      <right/>
      <top/>
      <bottom/>
      <diagonal/>
    </border>
    <border>
      <left style="thick"/>
      <right style="thin"/>
      <top style="hair"/>
      <bottom style="hair"/>
    </border>
    <border>
      <left style="thick"/>
      <right style="thin"/>
      <top style="hair"/>
      <bottom style="thick"/>
    </border>
    <border>
      <left style="thin"/>
      <right style="thick"/>
      <top style="hair"/>
      <bottom style="hair"/>
    </border>
    <border>
      <left style="thin"/>
      <right style="thin"/>
      <top style="hair"/>
      <bottom style="hair"/>
    </border>
    <border>
      <left>
        <color indexed="63"/>
      </left>
      <right style="thick"/>
      <top>
        <color indexed="63"/>
      </top>
      <bottom style="thick"/>
    </border>
    <border>
      <left style="thick"/>
      <right style="thick"/>
      <top style="hair"/>
      <bottom style="thick"/>
    </border>
    <border>
      <left style="thin"/>
      <right>
        <color indexed="63"/>
      </right>
      <top style="hair"/>
      <bottom style="hair"/>
    </border>
    <border>
      <left style="thin"/>
      <right style="thin"/>
      <top style="hair"/>
      <bottom style="thick"/>
    </border>
    <border>
      <left style="thin"/>
      <right style="thick"/>
      <top style="hair"/>
      <bottom style="thick"/>
    </border>
    <border>
      <left style="thin"/>
      <right style="thin"/>
      <top style="thin"/>
      <bottom style="thin"/>
    </border>
    <border>
      <left style="thin"/>
      <right style="thin"/>
      <top>
        <color indexed="63"/>
      </top>
      <bottom style="hair"/>
    </border>
    <border>
      <left style="thin"/>
      <right style="thin"/>
      <top style="dashed"/>
      <bottom style="dashed"/>
    </border>
    <border>
      <left style="thin"/>
      <right style="thin"/>
      <top style="dashed"/>
      <bottom style="thin"/>
    </border>
    <border>
      <left style="thin"/>
      <right style="thin"/>
      <top style="thin"/>
      <bottom style="hair"/>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n"/>
      <bottom style="thick"/>
    </border>
    <border>
      <left style="thick"/>
      <right style="thick"/>
      <top style="thin"/>
      <bottom style="thick"/>
    </border>
    <border>
      <left style="thick"/>
      <right style="thick"/>
      <top style="hair"/>
      <bottom style="hair"/>
    </border>
    <border>
      <left>
        <color indexed="63"/>
      </left>
      <right style="thin"/>
      <top style="hair"/>
      <bottom style="hair"/>
    </border>
    <border>
      <left style="thick"/>
      <right style="thick"/>
      <top>
        <color indexed="63"/>
      </top>
      <bottom style="hair"/>
    </border>
    <border>
      <left style="thick"/>
      <right style="thin"/>
      <top style="hair"/>
      <bottom>
        <color indexed="63"/>
      </bottom>
    </border>
    <border>
      <left style="thin"/>
      <right style="thick"/>
      <top>
        <color indexed="63"/>
      </top>
      <bottom style="hair"/>
    </border>
    <border>
      <left style="thin"/>
      <right style="thick"/>
      <top style="hair"/>
      <bottom>
        <color indexed="63"/>
      </bottom>
    </border>
    <border>
      <left style="thick"/>
      <right style="thin"/>
      <top>
        <color indexed="63"/>
      </top>
      <bottom style="hair"/>
    </border>
    <border>
      <left style="thin"/>
      <right>
        <color indexed="63"/>
      </right>
      <top>
        <color indexed="63"/>
      </top>
      <bottom style="hair"/>
    </border>
    <border>
      <left style="thick"/>
      <right style="thin"/>
      <top style="thick"/>
      <bottom style="hair"/>
    </border>
    <border>
      <left style="thin"/>
      <right style="thin"/>
      <top style="thick"/>
      <bottom style="hair"/>
    </border>
    <border>
      <left style="thin"/>
      <right style="thick"/>
      <top style="thick"/>
      <bottom style="hair"/>
    </border>
    <border>
      <left style="thick"/>
      <right style="thick"/>
      <top style="hair"/>
      <bottom>
        <color indexed="63"/>
      </bottom>
    </border>
    <border>
      <left style="thin"/>
      <right>
        <color indexed="63"/>
      </right>
      <top style="thin"/>
      <bottom style="thin"/>
    </border>
    <border>
      <left style="thin"/>
      <right style="thin"/>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n"/>
    </border>
    <border>
      <left style="thick"/>
      <right style="thick"/>
      <top style="thick"/>
      <bottom style="thin"/>
    </border>
    <border>
      <left style="thick"/>
      <right style="thick"/>
      <top style="thin"/>
      <bottom style="thin"/>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color indexed="63"/>
      </top>
      <bottom style="thin"/>
    </border>
    <border>
      <left style="thin"/>
      <right style="thin"/>
      <top/>
      <bottom/>
    </border>
    <border>
      <left style="thin"/>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lignment/>
      <protection/>
    </xf>
    <xf numFmtId="0" fontId="0" fillId="0" borderId="0">
      <alignment/>
      <protection/>
    </xf>
    <xf numFmtId="0" fontId="2"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3"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xf>
    <xf numFmtId="0" fontId="7" fillId="0" borderId="0" xfId="0" applyFont="1" applyAlignment="1">
      <alignment/>
    </xf>
    <xf numFmtId="0" fontId="8" fillId="0" borderId="0" xfId="0" applyFont="1" applyAlignment="1">
      <alignment/>
    </xf>
    <xf numFmtId="0" fontId="12" fillId="0" borderId="0" xfId="0" applyFont="1" applyAlignment="1">
      <alignment/>
    </xf>
    <xf numFmtId="0" fontId="5" fillId="0" borderId="0" xfId="0" applyFont="1" applyAlignment="1">
      <alignment horizontal="center"/>
    </xf>
    <xf numFmtId="0" fontId="9" fillId="0" borderId="0" xfId="0" applyFont="1" applyAlignment="1">
      <alignment/>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2" xfId="0" applyFont="1" applyBorder="1" applyAlignment="1">
      <alignment horizontal="center"/>
    </xf>
    <xf numFmtId="0" fontId="2" fillId="0" borderId="3" xfId="0" applyFont="1" applyFill="1" applyBorder="1" applyAlignment="1">
      <alignment horizontal="left" vertical="center" wrapText="1"/>
    </xf>
    <xf numFmtId="166" fontId="2" fillId="0" borderId="3" xfId="15"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2" fillId="0" borderId="3" xfId="0" applyFont="1" applyFill="1" applyBorder="1" applyAlignment="1">
      <alignment vertical="center" wrapText="1"/>
    </xf>
    <xf numFmtId="166" fontId="6" fillId="0" borderId="4" xfId="15" applyNumberFormat="1" applyFont="1" applyFill="1" applyBorder="1" applyAlignment="1">
      <alignment horizontal="right" vertical="center" wrapText="1"/>
    </xf>
    <xf numFmtId="166" fontId="6" fillId="0" borderId="3" xfId="15" applyNumberFormat="1" applyFont="1" applyFill="1" applyBorder="1" applyAlignment="1">
      <alignment horizontal="right" vertical="center" wrapText="1"/>
    </xf>
    <xf numFmtId="0" fontId="6" fillId="0" borderId="4" xfId="0" applyFont="1" applyFill="1" applyBorder="1" applyAlignment="1">
      <alignment horizontal="right" vertical="center" wrapText="1"/>
    </xf>
    <xf numFmtId="166" fontId="16" fillId="0" borderId="4" xfId="15" applyNumberFormat="1" applyFont="1" applyFill="1" applyBorder="1" applyAlignment="1">
      <alignment horizontal="right" vertical="center" wrapText="1"/>
    </xf>
    <xf numFmtId="166" fontId="16" fillId="0" borderId="3" xfId="15" applyNumberFormat="1" applyFont="1" applyFill="1" applyBorder="1" applyAlignment="1">
      <alignment horizontal="right" vertical="center" wrapText="1"/>
    </xf>
    <xf numFmtId="166" fontId="16" fillId="0" borderId="1" xfId="15" applyNumberFormat="1" applyFont="1" applyFill="1" applyBorder="1" applyAlignment="1">
      <alignment horizontal="right" vertical="center" wrapText="1"/>
    </xf>
    <xf numFmtId="0" fontId="18" fillId="0" borderId="0" xfId="0" applyFont="1" applyAlignment="1">
      <alignment/>
    </xf>
    <xf numFmtId="166" fontId="8" fillId="0" borderId="0" xfId="0" applyNumberFormat="1" applyFont="1" applyAlignment="1">
      <alignment/>
    </xf>
    <xf numFmtId="166" fontId="2" fillId="0" borderId="0" xfId="0" applyNumberFormat="1" applyFont="1" applyAlignment="1">
      <alignment/>
    </xf>
    <xf numFmtId="0" fontId="19" fillId="0" borderId="0" xfId="0" applyFont="1" applyAlignment="1">
      <alignment horizontal="center" vertical="center" wrapText="1"/>
    </xf>
    <xf numFmtId="0" fontId="2" fillId="0" borderId="5" xfId="0" applyFont="1" applyBorder="1" applyAlignment="1">
      <alignment/>
    </xf>
    <xf numFmtId="0" fontId="9" fillId="0" borderId="6" xfId="0" applyFont="1" applyBorder="1" applyAlignment="1">
      <alignment/>
    </xf>
    <xf numFmtId="0" fontId="13" fillId="0" borderId="0" xfId="0" applyFont="1" applyAlignment="1">
      <alignment/>
    </xf>
    <xf numFmtId="166" fontId="13" fillId="0" borderId="0" xfId="0" applyNumberFormat="1" applyFont="1" applyAlignment="1">
      <alignment/>
    </xf>
    <xf numFmtId="166" fontId="4" fillId="0" borderId="4" xfId="15" applyNumberFormat="1" applyFont="1" applyFill="1" applyBorder="1" applyAlignment="1">
      <alignment horizontal="right" vertical="center" wrapText="1"/>
    </xf>
    <xf numFmtId="166" fontId="4" fillId="0" borderId="3" xfId="15" applyNumberFormat="1" applyFont="1" applyFill="1" applyBorder="1" applyAlignment="1">
      <alignment horizontal="right" vertical="center" wrapText="1"/>
    </xf>
    <xf numFmtId="0" fontId="4" fillId="0" borderId="4" xfId="0" applyFont="1" applyFill="1" applyBorder="1" applyAlignment="1">
      <alignment horizontal="right" vertical="center" wrapText="1"/>
    </xf>
    <xf numFmtId="166" fontId="23" fillId="0" borderId="4" xfId="15" applyNumberFormat="1" applyFont="1" applyFill="1" applyBorder="1" applyAlignment="1">
      <alignment horizontal="right" vertical="center" wrapText="1"/>
    </xf>
    <xf numFmtId="3" fontId="4" fillId="0" borderId="4" xfId="0" applyNumberFormat="1" applyFont="1" applyFill="1" applyBorder="1" applyAlignment="1">
      <alignment horizontal="right" vertical="center" wrapText="1"/>
    </xf>
    <xf numFmtId="166" fontId="4" fillId="0" borderId="7" xfId="15" applyNumberFormat="1" applyFont="1" applyFill="1" applyBorder="1" applyAlignment="1">
      <alignment horizontal="right" vertical="center" wrapText="1"/>
    </xf>
    <xf numFmtId="166" fontId="23" fillId="0" borderId="3" xfId="15" applyNumberFormat="1" applyFont="1" applyFill="1" applyBorder="1" applyAlignment="1">
      <alignment horizontal="right" vertical="center" wrapText="1"/>
    </xf>
    <xf numFmtId="166" fontId="23" fillId="0" borderId="1" xfId="15" applyNumberFormat="1" applyFont="1" applyFill="1" applyBorder="1" applyAlignment="1">
      <alignment horizontal="right" vertical="center" wrapText="1"/>
    </xf>
    <xf numFmtId="0" fontId="4" fillId="0" borderId="8" xfId="0" applyFont="1" applyBorder="1" applyAlignment="1">
      <alignment/>
    </xf>
    <xf numFmtId="0" fontId="4" fillId="0" borderId="9" xfId="0" applyFont="1" applyBorder="1" applyAlignment="1">
      <alignment/>
    </xf>
    <xf numFmtId="0" fontId="4" fillId="0" borderId="2" xfId="0" applyFont="1" applyBorder="1" applyAlignment="1">
      <alignment/>
    </xf>
    <xf numFmtId="0" fontId="22" fillId="0" borderId="1" xfId="0" applyFont="1" applyFill="1" applyBorder="1" applyAlignment="1">
      <alignment horizontal="center" vertical="center" wrapText="1"/>
    </xf>
    <xf numFmtId="1" fontId="22" fillId="0" borderId="1" xfId="21" applyNumberFormat="1" applyFont="1" applyFill="1" applyBorder="1" applyAlignment="1">
      <alignment horizontal="center" vertical="center" wrapText="1"/>
      <protection/>
    </xf>
    <xf numFmtId="1" fontId="22" fillId="0" borderId="1" xfId="21" applyNumberFormat="1" applyFont="1" applyFill="1" applyBorder="1" applyAlignment="1">
      <alignment horizontal="center" vertical="center" wrapText="1"/>
      <protection/>
    </xf>
    <xf numFmtId="0" fontId="2" fillId="0" borderId="0" xfId="0" applyFont="1" applyBorder="1" applyAlignment="1">
      <alignment/>
    </xf>
    <xf numFmtId="0" fontId="3" fillId="0" borderId="0" xfId="0" applyFont="1" applyBorder="1" applyAlignment="1">
      <alignment/>
    </xf>
    <xf numFmtId="166" fontId="2" fillId="0" borderId="4" xfId="15" applyNumberFormat="1" applyFont="1" applyFill="1" applyBorder="1" applyAlignment="1">
      <alignment horizontal="left" vertical="center" wrapText="1"/>
    </xf>
    <xf numFmtId="0" fontId="2" fillId="0" borderId="2" xfId="0" applyFont="1" applyBorder="1" applyAlignment="1">
      <alignment/>
    </xf>
    <xf numFmtId="0" fontId="29" fillId="0" borderId="1" xfId="0" applyFont="1" applyFill="1" applyBorder="1" applyAlignment="1">
      <alignment horizontal="center" vertical="center" wrapText="1"/>
    </xf>
    <xf numFmtId="166" fontId="26" fillId="0" borderId="4" xfId="15" applyNumberFormat="1" applyFont="1" applyFill="1" applyBorder="1" applyAlignment="1">
      <alignment horizontal="right" vertical="center" wrapText="1"/>
    </xf>
    <xf numFmtId="166" fontId="26" fillId="0" borderId="3" xfId="15" applyNumberFormat="1" applyFont="1" applyFill="1" applyBorder="1" applyAlignment="1">
      <alignment horizontal="right" vertical="center" wrapText="1"/>
    </xf>
    <xf numFmtId="0" fontId="15" fillId="0" borderId="0" xfId="0" applyFont="1" applyBorder="1" applyAlignment="1">
      <alignment/>
    </xf>
    <xf numFmtId="0" fontId="2" fillId="0" borderId="0" xfId="0" applyFont="1" applyBorder="1" applyAlignment="1">
      <alignment horizontal="center"/>
    </xf>
    <xf numFmtId="3" fontId="2" fillId="0" borderId="0" xfId="0" applyNumberFormat="1" applyFont="1" applyAlignment="1">
      <alignment/>
    </xf>
    <xf numFmtId="0" fontId="3" fillId="2" borderId="10" xfId="0" applyFont="1" applyFill="1" applyBorder="1" applyAlignment="1">
      <alignment horizontal="center"/>
    </xf>
    <xf numFmtId="0" fontId="13" fillId="0" borderId="11" xfId="0" applyFont="1" applyBorder="1" applyAlignment="1">
      <alignment horizontal="center" vertical="center" wrapText="1"/>
    </xf>
    <xf numFmtId="0" fontId="31" fillId="0" borderId="0" xfId="0" applyFont="1" applyAlignment="1">
      <alignment horizontal="center" vertical="center" wrapText="1"/>
    </xf>
    <xf numFmtId="3" fontId="31" fillId="0" borderId="0" xfId="0" applyNumberFormat="1" applyFont="1" applyAlignment="1">
      <alignment horizontal="center" vertical="center" wrapText="1"/>
    </xf>
    <xf numFmtId="0" fontId="13" fillId="0" borderId="0" xfId="0" applyFont="1" applyAlignment="1">
      <alignment horizontal="center" vertical="center" wrapText="1"/>
    </xf>
    <xf numFmtId="0" fontId="30" fillId="0" borderId="4" xfId="0" applyFont="1" applyBorder="1" applyAlignment="1">
      <alignment horizontal="center" vertical="center" wrapText="1"/>
    </xf>
    <xf numFmtId="0" fontId="18" fillId="0" borderId="0" xfId="0" applyFont="1" applyAlignment="1">
      <alignment horizontal="center" vertical="center" wrapText="1"/>
    </xf>
    <xf numFmtId="3" fontId="18" fillId="0" borderId="0" xfId="0" applyNumberFormat="1" applyFont="1" applyAlignment="1">
      <alignment horizontal="center" vertical="center" wrapText="1"/>
    </xf>
    <xf numFmtId="0" fontId="32" fillId="0" borderId="4" xfId="0" applyFont="1" applyBorder="1" applyAlignment="1">
      <alignment horizontal="center" vertical="center" wrapText="1"/>
    </xf>
    <xf numFmtId="0" fontId="33" fillId="0" borderId="0" xfId="0" applyFont="1" applyAlignment="1">
      <alignment horizontal="center" vertical="center" wrapText="1"/>
    </xf>
    <xf numFmtId="0" fontId="2" fillId="0" borderId="8" xfId="0" applyFont="1" applyBorder="1" applyAlignment="1">
      <alignment horizontal="center"/>
    </xf>
    <xf numFmtId="41" fontId="2" fillId="0" borderId="0" xfId="16" applyFont="1" applyAlignment="1">
      <alignment/>
    </xf>
    <xf numFmtId="41" fontId="2" fillId="0" borderId="0" xfId="0" applyNumberFormat="1" applyFont="1" applyAlignment="1">
      <alignment/>
    </xf>
    <xf numFmtId="3" fontId="2" fillId="0" borderId="0" xfId="0" applyNumberFormat="1" applyFont="1" applyAlignment="1">
      <alignment horizontal="center" vertical="center" wrapText="1"/>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1" fontId="2" fillId="0" borderId="0" xfId="21" applyNumberFormat="1" applyFont="1" applyFill="1" applyAlignment="1">
      <alignment horizontal="center" vertical="center" wrapText="1"/>
      <protection/>
    </xf>
    <xf numFmtId="1" fontId="2" fillId="0" borderId="0" xfId="21" applyNumberFormat="1" applyFont="1" applyFill="1" applyAlignment="1">
      <alignment vertical="center" wrapText="1"/>
      <protection/>
    </xf>
    <xf numFmtId="1" fontId="2" fillId="0" borderId="0" xfId="21" applyNumberFormat="1" applyFont="1" applyFill="1" applyAlignment="1">
      <alignment horizontal="right" vertical="center"/>
      <protection/>
    </xf>
    <xf numFmtId="1" fontId="2" fillId="0" borderId="0" xfId="21" applyNumberFormat="1" applyFont="1" applyFill="1" applyAlignment="1">
      <alignment vertical="center"/>
      <protection/>
    </xf>
    <xf numFmtId="3" fontId="3" fillId="0" borderId="0" xfId="21" applyNumberFormat="1" applyFont="1" applyFill="1" applyBorder="1" applyAlignment="1">
      <alignment horizontal="center" vertical="center" wrapText="1"/>
      <protection/>
    </xf>
    <xf numFmtId="3" fontId="2" fillId="0" borderId="0" xfId="21" applyNumberFormat="1" applyFont="1" applyFill="1" applyBorder="1" applyAlignment="1">
      <alignment vertical="center" wrapText="1"/>
      <protection/>
    </xf>
    <xf numFmtId="1" fontId="3" fillId="0" borderId="0" xfId="21" applyNumberFormat="1" applyFont="1" applyFill="1" applyAlignment="1">
      <alignment vertical="center"/>
      <protection/>
    </xf>
    <xf numFmtId="1" fontId="2" fillId="0" borderId="0" xfId="21" applyNumberFormat="1" applyFont="1" applyFill="1" applyAlignment="1">
      <alignment vertical="center"/>
      <protection/>
    </xf>
    <xf numFmtId="1" fontId="3" fillId="0" borderId="0" xfId="21" applyNumberFormat="1" applyFont="1" applyFill="1" applyAlignment="1">
      <alignment vertical="center"/>
      <protection/>
    </xf>
    <xf numFmtId="1" fontId="3" fillId="0" borderId="0" xfId="21" applyNumberFormat="1" applyFont="1" applyFill="1" applyBorder="1" applyAlignment="1">
      <alignment vertical="center"/>
      <protection/>
    </xf>
    <xf numFmtId="1" fontId="2" fillId="0" borderId="0" xfId="21" applyNumberFormat="1" applyFont="1" applyFill="1" applyBorder="1" applyAlignment="1">
      <alignment vertical="center"/>
      <protection/>
    </xf>
    <xf numFmtId="1" fontId="7" fillId="0" borderId="0" xfId="21" applyNumberFormat="1" applyFont="1" applyFill="1" applyAlignment="1">
      <alignment vertical="center"/>
      <protection/>
    </xf>
    <xf numFmtId="1" fontId="3" fillId="0" borderId="0" xfId="21" applyNumberFormat="1" applyFont="1" applyFill="1" applyAlignment="1">
      <alignment vertical="center" wrapText="1"/>
      <protection/>
    </xf>
    <xf numFmtId="166" fontId="3" fillId="0" borderId="0" xfId="15" applyNumberFormat="1" applyFont="1" applyFill="1" applyAlignment="1">
      <alignment vertical="center"/>
    </xf>
    <xf numFmtId="166" fontId="2" fillId="0" borderId="0" xfId="15" applyNumberFormat="1" applyFont="1" applyFill="1" applyAlignment="1">
      <alignment vertical="center"/>
    </xf>
    <xf numFmtId="1" fontId="2" fillId="0" borderId="0" xfId="21" applyNumberFormat="1" applyFont="1" applyFill="1" applyAlignment="1">
      <alignment horizontal="left" vertical="center"/>
      <protection/>
    </xf>
    <xf numFmtId="3" fontId="8" fillId="0" borderId="0" xfId="21" applyNumberFormat="1" applyFont="1" applyFill="1" applyBorder="1" applyAlignment="1">
      <alignment vertical="center" wrapText="1"/>
      <protection/>
    </xf>
    <xf numFmtId="1" fontId="12" fillId="0" borderId="0" xfId="21" applyNumberFormat="1" applyFont="1" applyFill="1" applyAlignment="1">
      <alignment vertical="center"/>
      <protection/>
    </xf>
    <xf numFmtId="166" fontId="7" fillId="0" borderId="0" xfId="15" applyNumberFormat="1" applyFont="1" applyFill="1" applyAlignment="1">
      <alignment vertical="center"/>
    </xf>
    <xf numFmtId="49" fontId="3" fillId="0" borderId="4" xfId="21" applyNumberFormat="1" applyFont="1" applyFill="1" applyBorder="1" applyAlignment="1">
      <alignment horizontal="center" vertical="center" wrapText="1"/>
      <protection/>
    </xf>
    <xf numFmtId="1" fontId="3" fillId="0" borderId="4" xfId="21" applyNumberFormat="1" applyFont="1" applyFill="1" applyBorder="1" applyAlignment="1">
      <alignment horizontal="center" vertical="center" wrapText="1"/>
      <protection/>
    </xf>
    <xf numFmtId="3" fontId="3" fillId="0" borderId="4" xfId="21" applyNumberFormat="1" applyFont="1" applyFill="1" applyBorder="1" applyAlignment="1">
      <alignment horizontal="right" vertical="center" wrapText="1"/>
      <protection/>
    </xf>
    <xf numFmtId="3" fontId="2" fillId="0" borderId="4" xfId="21" applyNumberFormat="1" applyFont="1" applyFill="1" applyBorder="1" applyAlignment="1">
      <alignment horizontal="center" vertical="center" wrapText="1"/>
      <protection/>
    </xf>
    <xf numFmtId="49" fontId="7" fillId="0" borderId="4" xfId="21" applyNumberFormat="1" applyFont="1" applyFill="1" applyBorder="1" applyAlignment="1">
      <alignment horizontal="center" vertical="center" wrapText="1"/>
      <protection/>
    </xf>
    <xf numFmtId="1" fontId="7" fillId="0" borderId="4" xfId="21" applyNumberFormat="1" applyFont="1" applyFill="1" applyBorder="1" applyAlignment="1">
      <alignment horizontal="left" vertical="center" wrapText="1"/>
      <protection/>
    </xf>
    <xf numFmtId="1" fontId="7" fillId="0" borderId="4" xfId="21" applyNumberFormat="1" applyFont="1" applyFill="1" applyBorder="1" applyAlignment="1">
      <alignment horizontal="center" vertical="center" wrapText="1"/>
      <protection/>
    </xf>
    <xf numFmtId="3" fontId="7" fillId="0" borderId="4" xfId="21" applyNumberFormat="1" applyFont="1" applyFill="1" applyBorder="1" applyAlignment="1">
      <alignment horizontal="right" vertical="center" wrapText="1"/>
      <protection/>
    </xf>
    <xf numFmtId="3" fontId="12" fillId="0" borderId="4" xfId="21" applyNumberFormat="1" applyFont="1" applyFill="1" applyBorder="1" applyAlignment="1">
      <alignment horizontal="center" vertical="center" wrapText="1"/>
      <protection/>
    </xf>
    <xf numFmtId="49" fontId="2" fillId="0" borderId="4" xfId="21" applyNumberFormat="1" applyFont="1" applyFill="1" applyBorder="1" applyAlignment="1">
      <alignment horizontal="center" vertical="center" wrapText="1"/>
      <protection/>
    </xf>
    <xf numFmtId="1" fontId="2" fillId="0" borderId="4" xfId="21" applyNumberFormat="1" applyFont="1" applyFill="1" applyBorder="1" applyAlignment="1">
      <alignment horizontal="left" vertical="center" wrapText="1"/>
      <protection/>
    </xf>
    <xf numFmtId="1" fontId="5" fillId="0" borderId="4" xfId="21" applyNumberFormat="1" applyFont="1" applyFill="1" applyBorder="1" applyAlignment="1">
      <alignment horizontal="center" vertical="center" wrapText="1"/>
      <protection/>
    </xf>
    <xf numFmtId="3" fontId="2" fillId="0" borderId="4" xfId="21" applyNumberFormat="1" applyFont="1" applyFill="1" applyBorder="1" applyAlignment="1">
      <alignment horizontal="right" vertical="center" wrapText="1"/>
      <protection/>
    </xf>
    <xf numFmtId="3" fontId="4" fillId="0" borderId="4" xfId="21" applyNumberFormat="1" applyFont="1" applyFill="1" applyBorder="1" applyAlignment="1">
      <alignment horizontal="center" vertical="center" wrapText="1"/>
      <protection/>
    </xf>
    <xf numFmtId="49" fontId="2" fillId="0" borderId="4" xfId="21" applyNumberFormat="1" applyFont="1" applyFill="1" applyBorder="1" applyAlignment="1">
      <alignment horizontal="center" vertical="center" wrapText="1"/>
      <protection/>
    </xf>
    <xf numFmtId="0" fontId="2"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166" fontId="2" fillId="0" borderId="4" xfId="15" applyNumberFormat="1" applyFont="1" applyFill="1" applyBorder="1" applyAlignment="1">
      <alignment horizontal="right" vertical="center" wrapText="1"/>
    </xf>
    <xf numFmtId="0" fontId="2" fillId="0" borderId="4" xfId="0" applyFont="1" applyFill="1" applyBorder="1" applyAlignment="1">
      <alignment horizontal="center" vertical="center" wrapText="1"/>
    </xf>
    <xf numFmtId="166" fontId="4" fillId="0" borderId="4" xfId="15"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166" fontId="3" fillId="0" borderId="4" xfId="15" applyNumberFormat="1" applyFont="1" applyFill="1" applyBorder="1" applyAlignment="1">
      <alignment horizontal="right" vertical="center" wrapText="1"/>
    </xf>
    <xf numFmtId="1" fontId="4" fillId="0" borderId="4" xfId="21" applyNumberFormat="1" applyFont="1" applyFill="1" applyBorder="1" applyAlignment="1">
      <alignment horizontal="center" vertical="center" wrapText="1"/>
      <protection/>
    </xf>
    <xf numFmtId="49" fontId="7" fillId="0" borderId="4" xfId="21" applyNumberFormat="1" applyFont="1" applyFill="1" applyBorder="1" applyAlignment="1">
      <alignment horizontal="center" vertical="center"/>
      <protection/>
    </xf>
    <xf numFmtId="1" fontId="36" fillId="0" borderId="4" xfId="21" applyNumberFormat="1" applyFont="1" applyFill="1" applyBorder="1" applyAlignment="1">
      <alignment horizontal="center" vertical="center" wrapText="1"/>
      <protection/>
    </xf>
    <xf numFmtId="3" fontId="3" fillId="0" borderId="4" xfId="21" applyNumberFormat="1" applyFont="1" applyFill="1" applyBorder="1" applyAlignment="1">
      <alignment horizontal="right" vertical="center"/>
      <protection/>
    </xf>
    <xf numFmtId="49" fontId="2" fillId="0" borderId="4" xfId="21" applyNumberFormat="1" applyFont="1" applyFill="1" applyBorder="1" applyAlignment="1">
      <alignment horizontal="center" vertical="center"/>
      <protection/>
    </xf>
    <xf numFmtId="0" fontId="2" fillId="0" borderId="4" xfId="0" applyFont="1" applyFill="1" applyBorder="1" applyAlignment="1">
      <alignment horizontal="left" vertical="center" wrapText="1"/>
    </xf>
    <xf numFmtId="3" fontId="2" fillId="0" borderId="4" xfId="21" applyNumberFormat="1" applyFont="1" applyFill="1" applyBorder="1" applyAlignment="1">
      <alignment horizontal="right" vertical="center"/>
      <protection/>
    </xf>
    <xf numFmtId="3" fontId="26" fillId="0" borderId="4" xfId="21" applyNumberFormat="1" applyFont="1" applyFill="1" applyBorder="1" applyAlignment="1">
      <alignment horizontal="center" vertical="center" wrapText="1"/>
      <protection/>
    </xf>
    <xf numFmtId="49" fontId="3" fillId="0" borderId="4" xfId="21" applyNumberFormat="1"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166" fontId="3" fillId="0" borderId="4" xfId="15"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166" fontId="7" fillId="0" borderId="4" xfId="15" applyNumberFormat="1" applyFont="1" applyFill="1" applyBorder="1" applyAlignment="1">
      <alignment horizontal="right" vertical="center" wrapText="1"/>
    </xf>
    <xf numFmtId="166" fontId="2" fillId="0" borderId="4" xfId="15" applyNumberFormat="1" applyFont="1" applyFill="1" applyBorder="1" applyAlignment="1">
      <alignment horizontal="right" vertical="center" wrapText="1"/>
    </xf>
    <xf numFmtId="1" fontId="4" fillId="0" borderId="4" xfId="21" applyNumberFormat="1" applyFont="1" applyFill="1" applyBorder="1" applyAlignment="1">
      <alignment horizontal="center" vertical="center" wrapText="1"/>
      <protection/>
    </xf>
    <xf numFmtId="1" fontId="3" fillId="0" borderId="4" xfId="21" applyNumberFormat="1" applyFont="1" applyFill="1" applyBorder="1" applyAlignment="1">
      <alignment horizontal="center" vertical="center" wrapText="1"/>
      <protection/>
    </xf>
    <xf numFmtId="3" fontId="3" fillId="0" borderId="4" xfId="21" applyNumberFormat="1" applyFont="1" applyFill="1" applyBorder="1" applyAlignment="1">
      <alignment horizontal="right" vertical="center" wrapText="1"/>
      <protection/>
    </xf>
    <xf numFmtId="1" fontId="26" fillId="0" borderId="4" xfId="21" applyNumberFormat="1" applyFont="1" applyFill="1" applyBorder="1" applyAlignment="1">
      <alignment horizontal="center" vertical="center" wrapText="1"/>
      <protection/>
    </xf>
    <xf numFmtId="0" fontId="2" fillId="0" borderId="4" xfId="22" applyFont="1" applyFill="1" applyBorder="1" applyAlignment="1">
      <alignment horizontal="left" vertical="center" wrapText="1"/>
      <protection/>
    </xf>
    <xf numFmtId="0" fontId="2" fillId="0" borderId="4" xfId="20" applyFont="1" applyFill="1" applyBorder="1" applyAlignment="1">
      <alignment horizontal="left" vertical="center" wrapText="1"/>
      <protection/>
    </xf>
    <xf numFmtId="166" fontId="3" fillId="0" borderId="4" xfId="15" applyNumberFormat="1" applyFont="1" applyFill="1" applyBorder="1" applyAlignment="1">
      <alignment horizontal="center" vertical="center" wrapText="1"/>
    </xf>
    <xf numFmtId="166" fontId="36" fillId="0" borderId="4" xfId="15" applyNumberFormat="1" applyFont="1" applyFill="1" applyBorder="1" applyAlignment="1">
      <alignment horizontal="center" vertical="center" wrapText="1"/>
    </xf>
    <xf numFmtId="1" fontId="11" fillId="0" borderId="4" xfId="21" applyNumberFormat="1" applyFont="1" applyFill="1" applyBorder="1" applyAlignment="1">
      <alignment horizontal="center" vertical="center" wrapText="1"/>
      <protection/>
    </xf>
    <xf numFmtId="1" fontId="2" fillId="0" borderId="4" xfId="21" applyNumberFormat="1" applyFont="1" applyFill="1" applyBorder="1" applyAlignment="1">
      <alignment horizontal="left" vertical="center" wrapText="1"/>
      <protection/>
    </xf>
    <xf numFmtId="3" fontId="2" fillId="0" borderId="4" xfId="21" applyNumberFormat="1" applyFont="1" applyFill="1" applyBorder="1" applyAlignment="1">
      <alignment horizontal="right" vertical="center" wrapText="1"/>
      <protection/>
    </xf>
    <xf numFmtId="3" fontId="2" fillId="0" borderId="4" xfId="15" applyNumberFormat="1" applyFont="1" applyFill="1" applyBorder="1" applyAlignment="1">
      <alignment horizontal="right" vertical="center" wrapText="1"/>
    </xf>
    <xf numFmtId="166" fontId="21" fillId="0" borderId="4" xfId="15" applyNumberFormat="1" applyFont="1" applyFill="1" applyBorder="1" applyAlignment="1">
      <alignment horizontal="center" vertical="center" wrapText="1"/>
    </xf>
    <xf numFmtId="166" fontId="26" fillId="0" borderId="4" xfId="15" applyNumberFormat="1" applyFont="1" applyFill="1" applyBorder="1" applyAlignment="1">
      <alignment horizontal="center" vertical="center" wrapText="1"/>
    </xf>
    <xf numFmtId="166" fontId="11" fillId="0" borderId="4" xfId="15" applyNumberFormat="1" applyFont="1" applyFill="1" applyBorder="1" applyAlignment="1">
      <alignment horizontal="center" vertical="center" wrapText="1"/>
    </xf>
    <xf numFmtId="166" fontId="5" fillId="0" borderId="4" xfId="15" applyNumberFormat="1" applyFont="1" applyFill="1" applyBorder="1" applyAlignment="1">
      <alignment horizontal="center" vertical="center" wrapText="1"/>
    </xf>
    <xf numFmtId="1" fontId="2" fillId="0" borderId="4" xfId="21" applyNumberFormat="1" applyFont="1" applyFill="1" applyBorder="1" applyAlignment="1">
      <alignment horizontal="right" vertical="center" wrapText="1"/>
      <protection/>
    </xf>
    <xf numFmtId="0" fontId="21" fillId="0" borderId="4" xfId="0" applyFont="1" applyFill="1" applyBorder="1" applyAlignment="1">
      <alignment horizontal="center" vertical="center" wrapText="1"/>
    </xf>
    <xf numFmtId="1" fontId="17" fillId="0" borderId="4" xfId="21" applyNumberFormat="1" applyFont="1" applyFill="1" applyBorder="1" applyAlignment="1">
      <alignment horizontal="center" vertical="center" wrapText="1"/>
      <protection/>
    </xf>
    <xf numFmtId="1" fontId="3" fillId="0" borderId="4" xfId="21" applyNumberFormat="1" applyFont="1" applyFill="1" applyBorder="1" applyAlignment="1">
      <alignment horizontal="center" vertical="center"/>
      <protection/>
    </xf>
    <xf numFmtId="1" fontId="36" fillId="0" borderId="4" xfId="21" applyNumberFormat="1" applyFont="1" applyFill="1" applyBorder="1" applyAlignment="1">
      <alignment vertical="center"/>
      <protection/>
    </xf>
    <xf numFmtId="1" fontId="11" fillId="0" borderId="4" xfId="21" applyNumberFormat="1" applyFont="1" applyFill="1" applyBorder="1" applyAlignment="1">
      <alignment vertical="center"/>
      <protection/>
    </xf>
    <xf numFmtId="1" fontId="2" fillId="0" borderId="4" xfId="21" applyNumberFormat="1" applyFont="1" applyFill="1" applyBorder="1" applyAlignment="1">
      <alignment horizontal="center" vertical="center" wrapText="1"/>
      <protection/>
    </xf>
    <xf numFmtId="1" fontId="3" fillId="0" borderId="8" xfId="21" applyNumberFormat="1" applyFont="1" applyFill="1" applyBorder="1" applyAlignment="1">
      <alignment horizontal="center" vertical="center" wrapText="1"/>
      <protection/>
    </xf>
    <xf numFmtId="1" fontId="3" fillId="0" borderId="8" xfId="21" applyNumberFormat="1" applyFont="1" applyFill="1" applyBorder="1" applyAlignment="1">
      <alignment horizontal="left" vertical="center" wrapText="1"/>
      <protection/>
    </xf>
    <xf numFmtId="1" fontId="36" fillId="0" borderId="8" xfId="21" applyNumberFormat="1" applyFont="1" applyFill="1" applyBorder="1" applyAlignment="1">
      <alignment vertical="center"/>
      <protection/>
    </xf>
    <xf numFmtId="1" fontId="3" fillId="0" borderId="8" xfId="21" applyNumberFormat="1" applyFont="1" applyFill="1" applyBorder="1" applyAlignment="1">
      <alignment horizontal="right" vertical="center" wrapText="1"/>
      <protection/>
    </xf>
    <xf numFmtId="166" fontId="3" fillId="0" borderId="8" xfId="15" applyNumberFormat="1" applyFont="1" applyFill="1" applyBorder="1" applyAlignment="1">
      <alignment horizontal="right" vertical="center" wrapText="1"/>
    </xf>
    <xf numFmtId="1" fontId="2" fillId="0" borderId="8" xfId="21" applyNumberFormat="1" applyFont="1" applyFill="1" applyBorder="1" applyAlignment="1">
      <alignment vertical="center"/>
      <protection/>
    </xf>
    <xf numFmtId="1" fontId="9" fillId="0" borderId="4" xfId="21" applyNumberFormat="1" applyFont="1" applyFill="1" applyBorder="1" applyAlignment="1">
      <alignment horizontal="center" vertical="center" wrapText="1"/>
      <protection/>
    </xf>
    <xf numFmtId="0" fontId="28" fillId="0" borderId="4" xfId="0" applyFont="1" applyBorder="1" applyAlignment="1">
      <alignment horizontal="center" vertical="center" wrapText="1"/>
    </xf>
    <xf numFmtId="3" fontId="3" fillId="0" borderId="0" xfId="0" applyNumberFormat="1" applyFont="1" applyAlignment="1">
      <alignment horizontal="center" vertical="center" wrapText="1"/>
    </xf>
    <xf numFmtId="0" fontId="20" fillId="0" borderId="0" xfId="0" applyFont="1" applyFill="1" applyAlignment="1">
      <alignment/>
    </xf>
    <xf numFmtId="0" fontId="19" fillId="0" borderId="0" xfId="0" applyFont="1" applyFill="1" applyAlignment="1">
      <alignment/>
    </xf>
    <xf numFmtId="0" fontId="2" fillId="0" borderId="0" xfId="0" applyFont="1" applyFill="1" applyAlignment="1">
      <alignment horizontal="center"/>
    </xf>
    <xf numFmtId="0" fontId="6" fillId="0" borderId="0" xfId="0" applyFont="1" applyFill="1" applyAlignment="1">
      <alignment horizontal="left"/>
    </xf>
    <xf numFmtId="0" fontId="12" fillId="0" borderId="0" xfId="0" applyFont="1" applyFill="1" applyAlignment="1">
      <alignment/>
    </xf>
    <xf numFmtId="0" fontId="37" fillId="0" borderId="0" xfId="0" applyFont="1" applyFill="1" applyAlignment="1">
      <alignment/>
    </xf>
    <xf numFmtId="0" fontId="12" fillId="0" borderId="0" xfId="0" applyFont="1" applyFill="1" applyAlignment="1">
      <alignment horizontal="left"/>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166" fontId="17" fillId="0" borderId="12" xfId="15" applyNumberFormat="1" applyFont="1" applyFill="1" applyBorder="1" applyAlignment="1">
      <alignment horizontal="left" vertical="center"/>
    </xf>
    <xf numFmtId="166" fontId="3" fillId="0" borderId="12" xfId="15" applyNumberFormat="1" applyFont="1" applyFill="1" applyBorder="1" applyAlignment="1">
      <alignment horizontal="center" vertical="center" wrapText="1"/>
    </xf>
    <xf numFmtId="166" fontId="3" fillId="0" borderId="12" xfId="15" applyNumberFormat="1" applyFont="1" applyFill="1" applyBorder="1" applyAlignment="1">
      <alignment horizontal="right" vertical="center"/>
    </xf>
    <xf numFmtId="166" fontId="17" fillId="0" borderId="12" xfId="15" applyNumberFormat="1" applyFont="1" applyFill="1" applyBorder="1" applyAlignment="1">
      <alignment/>
    </xf>
    <xf numFmtId="166" fontId="3" fillId="0" borderId="12" xfId="15" applyNumberFormat="1" applyFont="1" applyFill="1" applyBorder="1" applyAlignment="1">
      <alignment horizontal="left"/>
    </xf>
    <xf numFmtId="166" fontId="20" fillId="0" borderId="0" xfId="0" applyNumberFormat="1" applyFont="1" applyFill="1" applyAlignment="1">
      <alignment/>
    </xf>
    <xf numFmtId="0" fontId="3" fillId="0" borderId="12" xfId="0" applyFont="1" applyFill="1" applyBorder="1" applyAlignment="1">
      <alignment horizontal="left" vertical="center" wrapText="1"/>
    </xf>
    <xf numFmtId="166" fontId="17" fillId="0" borderId="12" xfId="15" applyNumberFormat="1" applyFont="1" applyFill="1" applyBorder="1" applyAlignment="1">
      <alignment horizontal="left" vertical="center" wrapText="1"/>
    </xf>
    <xf numFmtId="0" fontId="17" fillId="0" borderId="12" xfId="0" applyFont="1" applyFill="1" applyBorder="1" applyAlignment="1">
      <alignment horizontal="left" vertical="center" wrapText="1"/>
    </xf>
    <xf numFmtId="166" fontId="3" fillId="0" borderId="12" xfId="15" applyNumberFormat="1" applyFont="1" applyFill="1" applyBorder="1" applyAlignment="1">
      <alignment horizontal="left" vertical="center" wrapText="1"/>
    </xf>
    <xf numFmtId="0" fontId="2" fillId="0" borderId="12" xfId="0" applyFont="1" applyFill="1" applyBorder="1" applyAlignment="1">
      <alignment horizontal="center" vertical="center"/>
    </xf>
    <xf numFmtId="166" fontId="6" fillId="0" borderId="12" xfId="15" applyNumberFormat="1" applyFont="1" applyFill="1" applyBorder="1" applyAlignment="1">
      <alignment horizontal="left" vertical="center" wrapText="1"/>
    </xf>
    <xf numFmtId="166" fontId="2" fillId="0" borderId="12" xfId="15" applyNumberFormat="1" applyFont="1" applyFill="1" applyBorder="1" applyAlignment="1">
      <alignment horizontal="center" vertical="center" wrapText="1"/>
    </xf>
    <xf numFmtId="166" fontId="2" fillId="0" borderId="12" xfId="15" applyNumberFormat="1" applyFont="1" applyFill="1" applyBorder="1" applyAlignment="1">
      <alignment horizontal="right" vertical="center" wrapText="1"/>
    </xf>
    <xf numFmtId="0" fontId="6" fillId="0" borderId="12" xfId="0" applyFont="1" applyFill="1" applyBorder="1" applyAlignment="1">
      <alignment horizontal="left" vertical="center" wrapText="1"/>
    </xf>
    <xf numFmtId="166" fontId="2" fillId="0" borderId="12" xfId="15" applyNumberFormat="1" applyFont="1" applyFill="1" applyBorder="1" applyAlignment="1">
      <alignment horizontal="left" vertical="center" wrapText="1"/>
    </xf>
    <xf numFmtId="166" fontId="19" fillId="0" borderId="0" xfId="0" applyNumberFormat="1" applyFont="1" applyFill="1" applyAlignment="1">
      <alignment/>
    </xf>
    <xf numFmtId="0" fontId="2" fillId="0" borderId="12" xfId="0" applyFont="1" applyFill="1" applyBorder="1" applyAlignment="1">
      <alignment horizontal="center" vertical="center" wrapText="1"/>
    </xf>
    <xf numFmtId="0" fontId="6" fillId="0" borderId="12" xfId="0" applyFont="1" applyFill="1" applyBorder="1" applyAlignment="1">
      <alignment horizontal="left" wrapText="1"/>
    </xf>
    <xf numFmtId="166" fontId="2" fillId="0" borderId="12" xfId="15" applyNumberFormat="1" applyFont="1" applyFill="1" applyBorder="1" applyAlignment="1">
      <alignment horizontal="right" vertical="center"/>
    </xf>
    <xf numFmtId="166" fontId="2" fillId="0" borderId="12" xfId="15" applyNumberFormat="1" applyFont="1" applyFill="1" applyBorder="1" applyAlignment="1">
      <alignment vertical="center" wrapText="1"/>
    </xf>
    <xf numFmtId="0" fontId="2" fillId="0" borderId="12" xfId="0" applyFont="1" applyFill="1" applyBorder="1" applyAlignment="1">
      <alignment horizontal="left" vertical="center" wrapText="1"/>
    </xf>
    <xf numFmtId="0" fontId="3" fillId="0" borderId="12" xfId="0" applyFont="1" applyFill="1" applyBorder="1" applyAlignment="1">
      <alignment horizontal="left" vertical="center"/>
    </xf>
    <xf numFmtId="0" fontId="2" fillId="0" borderId="12" xfId="0" applyFont="1" applyFill="1" applyBorder="1" applyAlignment="1">
      <alignment vertical="center" wrapText="1"/>
    </xf>
    <xf numFmtId="0" fontId="3" fillId="0" borderId="12" xfId="0" applyFont="1" applyFill="1" applyBorder="1" applyAlignment="1">
      <alignment horizontal="left"/>
    </xf>
    <xf numFmtId="3" fontId="17" fillId="0" borderId="1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0" fontId="2" fillId="0" borderId="12" xfId="0" applyFont="1" applyFill="1" applyBorder="1" applyAlignment="1">
      <alignment vertical="top" wrapText="1"/>
    </xf>
    <xf numFmtId="0" fontId="6" fillId="0" borderId="12" xfId="0" applyFont="1" applyFill="1" applyBorder="1" applyAlignment="1">
      <alignment horizontal="left"/>
    </xf>
    <xf numFmtId="0" fontId="3" fillId="0" borderId="12" xfId="0" applyFont="1" applyFill="1" applyBorder="1" applyAlignment="1">
      <alignment vertical="center" wrapText="1"/>
    </xf>
    <xf numFmtId="0" fontId="2" fillId="0" borderId="13" xfId="0" applyFont="1" applyFill="1" applyBorder="1" applyAlignment="1">
      <alignment horizontal="center"/>
    </xf>
    <xf numFmtId="0" fontId="2" fillId="0" borderId="13"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3" xfId="0" applyFont="1" applyFill="1" applyBorder="1" applyAlignment="1">
      <alignment horizontal="left"/>
    </xf>
    <xf numFmtId="0" fontId="2" fillId="0" borderId="0" xfId="0" applyFont="1" applyFill="1" applyAlignment="1">
      <alignment horizontal="left"/>
    </xf>
    <xf numFmtId="0" fontId="6" fillId="0" borderId="0" xfId="0" applyFont="1" applyFill="1" applyAlignment="1">
      <alignment/>
    </xf>
    <xf numFmtId="0" fontId="28" fillId="0" borderId="11" xfId="0" applyFont="1" applyBorder="1" applyAlignment="1">
      <alignment horizontal="center" vertical="center" wrapText="1"/>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1" fillId="0" borderId="10" xfId="0" applyFont="1" applyFill="1" applyBorder="1" applyAlignment="1">
      <alignment horizontal="center"/>
    </xf>
    <xf numFmtId="0" fontId="2" fillId="0" borderId="14" xfId="0" applyFont="1" applyFill="1" applyBorder="1" applyAlignment="1">
      <alignment horizontal="center"/>
    </xf>
    <xf numFmtId="0" fontId="2" fillId="0" borderId="14" xfId="0" applyFont="1" applyFill="1" applyBorder="1" applyAlignment="1">
      <alignment/>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166" fontId="2" fillId="0" borderId="4" xfId="15"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3" fontId="2" fillId="0" borderId="12" xfId="0" applyNumberFormat="1"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12" xfId="0" applyFont="1" applyFill="1" applyBorder="1" applyAlignment="1">
      <alignment horizontal="right"/>
    </xf>
    <xf numFmtId="2" fontId="2" fillId="0" borderId="4" xfId="0" applyNumberFormat="1" applyFont="1" applyFill="1" applyBorder="1" applyAlignment="1">
      <alignment horizontal="center" vertical="center" wrapText="1"/>
    </xf>
    <xf numFmtId="166" fontId="2" fillId="0" borderId="7" xfId="15"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2" fillId="0" borderId="4" xfId="0" applyFont="1" applyFill="1" applyBorder="1" applyAlignment="1">
      <alignment/>
    </xf>
    <xf numFmtId="166" fontId="2" fillId="0" borderId="4" xfId="15" applyNumberFormat="1" applyFont="1" applyFill="1" applyBorder="1" applyAlignment="1">
      <alignment horizontal="right"/>
    </xf>
    <xf numFmtId="0" fontId="2" fillId="0" borderId="8" xfId="0" applyFont="1" applyFill="1" applyBorder="1" applyAlignment="1">
      <alignment/>
    </xf>
    <xf numFmtId="166" fontId="2" fillId="0" borderId="8" xfId="15" applyNumberFormat="1" applyFont="1" applyFill="1" applyBorder="1" applyAlignment="1">
      <alignment horizontal="right"/>
    </xf>
    <xf numFmtId="0" fontId="3" fillId="0" borderId="14" xfId="0" applyFont="1" applyFill="1" applyBorder="1" applyAlignment="1">
      <alignment horizontal="center"/>
    </xf>
    <xf numFmtId="166" fontId="3" fillId="0" borderId="14" xfId="15" applyNumberFormat="1" applyFont="1" applyFill="1" applyBorder="1" applyAlignment="1">
      <alignment horizontal="right"/>
    </xf>
    <xf numFmtId="0" fontId="2" fillId="0" borderId="0" xfId="0" applyFont="1" applyFill="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41" fontId="27" fillId="0" borderId="11" xfId="16" applyFont="1" applyFill="1" applyBorder="1" applyAlignment="1">
      <alignment horizontal="center" vertical="center" wrapText="1"/>
    </xf>
    <xf numFmtId="0" fontId="28" fillId="0" borderId="11" xfId="0" applyFont="1" applyFill="1" applyBorder="1" applyAlignment="1">
      <alignment horizontal="left" vertical="center" wrapText="1"/>
    </xf>
    <xf numFmtId="0" fontId="30" fillId="0" borderId="4" xfId="0" applyFont="1" applyFill="1" applyBorder="1" applyAlignment="1">
      <alignment horizontal="left" vertical="center" wrapText="1"/>
    </xf>
    <xf numFmtId="3" fontId="30" fillId="0" borderId="4" xfId="0" applyNumberFormat="1" applyFont="1" applyFill="1" applyBorder="1" applyAlignment="1">
      <alignment horizontal="right" vertical="center" wrapText="1"/>
    </xf>
    <xf numFmtId="41" fontId="2" fillId="0" borderId="4" xfId="16" applyFont="1" applyFill="1" applyBorder="1" applyAlignment="1">
      <alignment horizontal="center" vertical="center" wrapText="1"/>
    </xf>
    <xf numFmtId="0" fontId="32" fillId="0" borderId="4" xfId="0" applyFont="1" applyFill="1" applyBorder="1" applyAlignment="1">
      <alignment horizontal="left" vertical="center" wrapText="1"/>
    </xf>
    <xf numFmtId="3" fontId="32" fillId="0" borderId="4" xfId="0" applyNumberFormat="1" applyFont="1" applyFill="1" applyBorder="1" applyAlignment="1">
      <alignment horizontal="right" vertical="center" wrapText="1"/>
    </xf>
    <xf numFmtId="41" fontId="12" fillId="0" borderId="4" xfId="16" applyFont="1" applyFill="1" applyBorder="1" applyAlignment="1">
      <alignment horizontal="center" vertical="center" wrapText="1"/>
    </xf>
    <xf numFmtId="41" fontId="4" fillId="0" borderId="4" xfId="16" applyFont="1" applyFill="1" applyBorder="1" applyAlignment="1">
      <alignment horizontal="center" vertical="center" wrapText="1"/>
    </xf>
    <xf numFmtId="0" fontId="28" fillId="0" borderId="4" xfId="0" applyFont="1" applyFill="1" applyBorder="1" applyAlignment="1">
      <alignment horizontal="left" vertical="center" wrapText="1"/>
    </xf>
    <xf numFmtId="3" fontId="28" fillId="0" borderId="4" xfId="0" applyNumberFormat="1" applyFont="1" applyFill="1" applyBorder="1" applyAlignment="1">
      <alignment horizontal="right" vertical="center" wrapText="1"/>
    </xf>
    <xf numFmtId="41" fontId="21" fillId="0" borderId="4" xfId="16" applyFont="1" applyFill="1" applyBorder="1" applyAlignment="1">
      <alignment horizontal="center" vertical="center" wrapText="1"/>
    </xf>
    <xf numFmtId="41" fontId="30" fillId="0" borderId="4" xfId="16" applyFont="1" applyFill="1" applyBorder="1" applyAlignment="1">
      <alignment horizontal="right" vertical="center" wrapText="1"/>
    </xf>
    <xf numFmtId="41" fontId="19" fillId="0" borderId="4" xfId="16" applyFont="1" applyFill="1" applyBorder="1" applyAlignment="1">
      <alignment horizontal="center" vertical="center" wrapText="1"/>
    </xf>
    <xf numFmtId="41" fontId="2" fillId="0" borderId="8" xfId="16" applyFont="1" applyFill="1" applyBorder="1" applyAlignment="1">
      <alignment horizontal="right"/>
    </xf>
    <xf numFmtId="41" fontId="2" fillId="0" borderId="8" xfId="16" applyFont="1" applyFill="1" applyBorder="1" applyAlignment="1">
      <alignment/>
    </xf>
    <xf numFmtId="0" fontId="7" fillId="0" borderId="0" xfId="0" applyFont="1" applyFill="1" applyBorder="1" applyAlignment="1">
      <alignment horizontal="right"/>
    </xf>
    <xf numFmtId="0" fontId="28" fillId="0" borderId="11" xfId="0" applyFont="1" applyFill="1" applyBorder="1" applyAlignment="1">
      <alignment horizontal="center" vertical="center" wrapText="1"/>
    </xf>
    <xf numFmtId="3" fontId="28" fillId="0" borderId="11" xfId="0" applyNumberFormat="1" applyFont="1" applyFill="1" applyBorder="1" applyAlignment="1">
      <alignment horizontal="right" vertical="center" wrapText="1"/>
    </xf>
    <xf numFmtId="3" fontId="39" fillId="0" borderId="4" xfId="0" applyNumberFormat="1" applyFont="1" applyFill="1" applyBorder="1" applyAlignment="1">
      <alignment horizontal="right" vertical="center" wrapText="1"/>
    </xf>
    <xf numFmtId="41" fontId="3" fillId="0" borderId="4" xfId="16" applyFont="1" applyFill="1" applyBorder="1" applyAlignment="1">
      <alignment horizontal="center" vertical="center" wrapText="1"/>
    </xf>
    <xf numFmtId="1" fontId="2" fillId="0" borderId="3" xfId="21" applyNumberFormat="1" applyFont="1" applyFill="1" applyBorder="1" applyAlignment="1">
      <alignment horizontal="left" vertical="center" wrapText="1"/>
      <protection/>
    </xf>
    <xf numFmtId="1" fontId="2" fillId="0" borderId="7" xfId="21" applyNumberFormat="1" applyFont="1" applyFill="1" applyBorder="1" applyAlignment="1">
      <alignment horizontal="left" vertical="center" wrapText="1"/>
      <protection/>
    </xf>
    <xf numFmtId="0" fontId="21" fillId="0" borderId="15" xfId="0"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2" fillId="0" borderId="1" xfId="0" applyFont="1" applyFill="1" applyBorder="1" applyAlignment="1">
      <alignment horizontal="center" vertical="center" wrapText="1"/>
    </xf>
    <xf numFmtId="0" fontId="2" fillId="0" borderId="7" xfId="0" applyFont="1" applyFill="1" applyBorder="1" applyAlignment="1">
      <alignment/>
    </xf>
    <xf numFmtId="0" fontId="5" fillId="0" borderId="1" xfId="0" applyFont="1" applyFill="1" applyBorder="1" applyAlignment="1">
      <alignment horizontal="center"/>
    </xf>
    <xf numFmtId="166" fontId="4" fillId="0" borderId="1" xfId="15" applyNumberFormat="1" applyFont="1" applyFill="1" applyBorder="1" applyAlignment="1">
      <alignment horizontal="right" vertical="center" wrapText="1"/>
    </xf>
    <xf numFmtId="0" fontId="9" fillId="0" borderId="20" xfId="0" applyFont="1" applyFill="1" applyBorder="1" applyAlignment="1">
      <alignment/>
    </xf>
    <xf numFmtId="166" fontId="4" fillId="0" borderId="21" xfId="15"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xf>
    <xf numFmtId="0" fontId="11" fillId="0" borderId="1" xfId="0" applyFont="1" applyFill="1" applyBorder="1" applyAlignment="1">
      <alignment horizontal="center"/>
    </xf>
    <xf numFmtId="166" fontId="23" fillId="0" borderId="4" xfId="0" applyNumberFormat="1" applyFont="1" applyFill="1" applyBorder="1" applyAlignment="1">
      <alignment horizontal="right" vertical="center" wrapText="1"/>
    </xf>
    <xf numFmtId="166" fontId="23" fillId="0" borderId="3" xfId="0" applyNumberFormat="1" applyFont="1" applyFill="1" applyBorder="1" applyAlignment="1">
      <alignment horizontal="right" vertical="center" wrapText="1"/>
    </xf>
    <xf numFmtId="166" fontId="23" fillId="0" borderId="21" xfId="0" applyNumberFormat="1" applyFont="1" applyFill="1" applyBorder="1" applyAlignment="1">
      <alignment horizontal="right" vertical="center" wrapText="1"/>
    </xf>
    <xf numFmtId="0" fontId="10" fillId="0" borderId="20" xfId="0" applyFont="1" applyFill="1" applyBorder="1" applyAlignment="1">
      <alignment/>
    </xf>
    <xf numFmtId="166" fontId="4" fillId="0" borderId="1"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0" fontId="9" fillId="0" borderId="20" xfId="0" applyFont="1" applyFill="1" applyBorder="1" applyAlignment="1">
      <alignment horizontal="center" vertical="center" wrapText="1"/>
    </xf>
    <xf numFmtId="0" fontId="24" fillId="0" borderId="1" xfId="0" applyFont="1" applyFill="1" applyBorder="1" applyAlignment="1">
      <alignment horizontal="center"/>
    </xf>
    <xf numFmtId="166" fontId="23" fillId="0" borderId="1" xfId="0" applyNumberFormat="1" applyFont="1" applyFill="1" applyBorder="1" applyAlignment="1">
      <alignment horizontal="right" vertical="center" wrapText="1"/>
    </xf>
    <xf numFmtId="0" fontId="10" fillId="0" borderId="20"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right" vertical="center" wrapText="1"/>
    </xf>
    <xf numFmtId="3" fontId="23" fillId="0" borderId="1"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0" fontId="22" fillId="0" borderId="21" xfId="0" applyFont="1" applyFill="1" applyBorder="1" applyAlignment="1">
      <alignment horizontal="center" vertical="center" wrapText="1"/>
    </xf>
    <xf numFmtId="166" fontId="4" fillId="0" borderId="4" xfId="15" applyNumberFormat="1" applyFont="1" applyFill="1" applyBorder="1" applyAlignment="1">
      <alignment vertical="center" wrapText="1"/>
    </xf>
    <xf numFmtId="3" fontId="4"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2" fillId="0" borderId="22" xfId="0" applyFont="1" applyFill="1" applyBorder="1" applyAlignment="1">
      <alignment/>
    </xf>
    <xf numFmtId="0" fontId="6" fillId="0" borderId="1" xfId="0" applyFont="1" applyFill="1" applyBorder="1" applyAlignment="1">
      <alignment horizontal="right" vertical="center" wrapText="1"/>
    </xf>
    <xf numFmtId="0" fontId="9"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23"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5" fillId="0" borderId="1" xfId="0"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24" xfId="0" applyFont="1" applyFill="1" applyBorder="1" applyAlignment="1">
      <alignment horizontal="left" vertical="center" wrapText="1"/>
    </xf>
    <xf numFmtId="3" fontId="24"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 fillId="0" borderId="25" xfId="0" applyFont="1" applyFill="1" applyBorder="1" applyAlignment="1">
      <alignment horizontal="left" vertical="center" wrapText="1"/>
    </xf>
    <xf numFmtId="3" fontId="9" fillId="0" borderId="4" xfId="0" applyNumberFormat="1" applyFont="1" applyFill="1" applyBorder="1" applyAlignment="1">
      <alignment horizontal="right" vertical="center" wrapText="1"/>
    </xf>
    <xf numFmtId="0" fontId="4" fillId="0" borderId="20" xfId="0" applyFont="1" applyFill="1" applyBorder="1" applyAlignment="1">
      <alignment horizontal="center" vertical="center" wrapText="1"/>
    </xf>
    <xf numFmtId="0" fontId="12" fillId="0" borderId="1" xfId="0" applyFont="1" applyFill="1" applyBorder="1" applyAlignment="1">
      <alignment horizontal="center"/>
    </xf>
    <xf numFmtId="0" fontId="12" fillId="0" borderId="3" xfId="0" applyFont="1" applyFill="1" applyBorder="1" applyAlignment="1">
      <alignment/>
    </xf>
    <xf numFmtId="166" fontId="26" fillId="0" borderId="1" xfId="15" applyNumberFormat="1" applyFont="1" applyFill="1" applyBorder="1" applyAlignment="1">
      <alignment horizontal="right" vertical="center" wrapText="1"/>
    </xf>
    <xf numFmtId="0" fontId="14" fillId="0" borderId="20" xfId="0" applyFont="1" applyFill="1" applyBorder="1" applyAlignment="1">
      <alignment horizontal="center" vertical="center" wrapText="1"/>
    </xf>
    <xf numFmtId="0" fontId="2" fillId="0" borderId="1" xfId="0" applyFont="1" applyFill="1" applyBorder="1" applyAlignment="1">
      <alignment horizontal="center"/>
    </xf>
    <xf numFmtId="0" fontId="2" fillId="0" borderId="3" xfId="0" applyFont="1" applyFill="1" applyBorder="1" applyAlignment="1">
      <alignment/>
    </xf>
    <xf numFmtId="0" fontId="4" fillId="0" borderId="4" xfId="0" applyFont="1" applyFill="1" applyBorder="1" applyAlignment="1">
      <alignment/>
    </xf>
    <xf numFmtId="0" fontId="4" fillId="0" borderId="3" xfId="0" applyFont="1" applyFill="1" applyBorder="1" applyAlignment="1">
      <alignment/>
    </xf>
    <xf numFmtId="166" fontId="4" fillId="0" borderId="4" xfId="15" applyNumberFormat="1" applyFont="1" applyFill="1" applyBorder="1" applyAlignment="1">
      <alignment/>
    </xf>
    <xf numFmtId="0" fontId="29" fillId="0" borderId="1" xfId="0" applyFont="1" applyFill="1" applyBorder="1" applyAlignment="1">
      <alignment horizontal="center"/>
    </xf>
    <xf numFmtId="0" fontId="26" fillId="0" borderId="4" xfId="0" applyFont="1" applyFill="1" applyBorder="1" applyAlignment="1">
      <alignment/>
    </xf>
    <xf numFmtId="0" fontId="26" fillId="0" borderId="3" xfId="0" applyFont="1" applyFill="1" applyBorder="1" applyAlignment="1">
      <alignment/>
    </xf>
    <xf numFmtId="166" fontId="26" fillId="0" borderId="4" xfId="15" applyNumberFormat="1" applyFont="1" applyFill="1" applyBorder="1" applyAlignment="1">
      <alignment/>
    </xf>
    <xf numFmtId="0" fontId="14" fillId="0" borderId="20" xfId="0" applyFont="1" applyFill="1" applyBorder="1" applyAlignment="1">
      <alignment/>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xf>
    <xf numFmtId="0" fontId="28" fillId="0" borderId="28" xfId="0" applyFont="1" applyFill="1" applyBorder="1" applyAlignment="1">
      <alignment horizontal="center"/>
    </xf>
    <xf numFmtId="166" fontId="21" fillId="0" borderId="29" xfId="15" applyNumberFormat="1" applyFont="1" applyFill="1" applyBorder="1" applyAlignment="1">
      <alignment horizontal="right" vertical="center" wrapText="1"/>
    </xf>
    <xf numFmtId="166" fontId="21" fillId="0" borderId="30" xfId="15" applyNumberFormat="1" applyFont="1" applyFill="1" applyBorder="1" applyAlignment="1">
      <alignment horizontal="right" vertical="center" wrapText="1"/>
    </xf>
    <xf numFmtId="166" fontId="21" fillId="0" borderId="28" xfId="15" applyNumberFormat="1" applyFont="1" applyFill="1" applyBorder="1" applyAlignment="1">
      <alignment horizontal="right" vertical="center" wrapText="1"/>
    </xf>
    <xf numFmtId="0" fontId="28" fillId="0" borderId="22" xfId="0" applyFont="1" applyFill="1" applyBorder="1" applyAlignment="1">
      <alignment/>
    </xf>
    <xf numFmtId="0" fontId="28" fillId="0" borderId="1" xfId="0" applyFont="1" applyFill="1" applyBorder="1" applyAlignment="1">
      <alignment horizontal="center" vertical="center" wrapText="1"/>
    </xf>
    <xf numFmtId="0" fontId="28" fillId="0" borderId="7" xfId="0" applyFont="1" applyFill="1" applyBorder="1" applyAlignment="1">
      <alignment/>
    </xf>
    <xf numFmtId="0" fontId="28" fillId="0" borderId="1" xfId="0" applyFont="1" applyFill="1" applyBorder="1" applyAlignment="1">
      <alignment horizontal="center"/>
    </xf>
    <xf numFmtId="166" fontId="21" fillId="0" borderId="4" xfId="15" applyNumberFormat="1" applyFont="1" applyFill="1" applyBorder="1" applyAlignment="1">
      <alignment horizontal="right" vertical="center" wrapText="1"/>
    </xf>
    <xf numFmtId="166" fontId="21" fillId="0" borderId="3" xfId="15" applyNumberFormat="1" applyFont="1" applyFill="1" applyBorder="1" applyAlignment="1">
      <alignment horizontal="right" vertical="center" wrapText="1"/>
    </xf>
    <xf numFmtId="166" fontId="21" fillId="0" borderId="1" xfId="15" applyNumberFormat="1" applyFont="1" applyFill="1" applyBorder="1" applyAlignment="1">
      <alignment horizontal="right" vertical="center" wrapText="1"/>
    </xf>
    <xf numFmtId="166" fontId="17" fillId="0" borderId="20" xfId="0" applyNumberFormat="1" applyFont="1" applyFill="1" applyBorder="1" applyAlignment="1">
      <alignment/>
    </xf>
    <xf numFmtId="0" fontId="3" fillId="0" borderId="7" xfId="0" applyFont="1" applyFill="1" applyBorder="1" applyAlignment="1">
      <alignment/>
    </xf>
    <xf numFmtId="0" fontId="36" fillId="0" borderId="1" xfId="0" applyFont="1" applyFill="1" applyBorder="1" applyAlignment="1">
      <alignment horizontal="center"/>
    </xf>
    <xf numFmtId="0" fontId="40" fillId="0" borderId="20" xfId="0" applyFont="1" applyFill="1" applyBorder="1" applyAlignment="1">
      <alignment/>
    </xf>
    <xf numFmtId="166" fontId="21" fillId="0" borderId="21" xfId="15" applyNumberFormat="1" applyFont="1" applyFill="1" applyBorder="1" applyAlignment="1">
      <alignment horizontal="right" vertical="center" wrapText="1"/>
    </xf>
    <xf numFmtId="166" fontId="40" fillId="0" borderId="4" xfId="15" applyNumberFormat="1" applyFont="1" applyFill="1" applyBorder="1" applyAlignment="1">
      <alignment horizontal="right" vertical="center" wrapText="1"/>
    </xf>
    <xf numFmtId="0" fontId="17" fillId="0" borderId="7" xfId="0" applyFont="1" applyFill="1" applyBorder="1" applyAlignment="1">
      <alignment horizontal="center"/>
    </xf>
    <xf numFmtId="166" fontId="21" fillId="0" borderId="4" xfId="0" applyNumberFormat="1" applyFont="1" applyFill="1" applyBorder="1" applyAlignment="1">
      <alignment horizontal="right" vertical="center" wrapText="1"/>
    </xf>
    <xf numFmtId="166" fontId="21" fillId="0" borderId="3" xfId="0" applyNumberFormat="1" applyFont="1" applyFill="1" applyBorder="1" applyAlignment="1">
      <alignment horizontal="right" vertical="center" wrapText="1"/>
    </xf>
    <xf numFmtId="166" fontId="21" fillId="0" borderId="21" xfId="0" applyNumberFormat="1" applyFont="1" applyFill="1" applyBorder="1" applyAlignment="1">
      <alignment horizontal="right" vertical="center" wrapText="1"/>
    </xf>
    <xf numFmtId="0" fontId="3" fillId="0" borderId="3" xfId="0" applyFont="1" applyFill="1" applyBorder="1" applyAlignment="1">
      <alignment horizontal="center"/>
    </xf>
    <xf numFmtId="0" fontId="25" fillId="0" borderId="1" xfId="0" applyFont="1" applyFill="1" applyBorder="1" applyAlignment="1">
      <alignment horizontal="center"/>
    </xf>
    <xf numFmtId="166" fontId="21" fillId="0" borderId="1" xfId="0" applyNumberFormat="1" applyFont="1" applyFill="1" applyBorder="1" applyAlignment="1">
      <alignment horizontal="right" vertical="center" wrapText="1"/>
    </xf>
    <xf numFmtId="0" fontId="40" fillId="0" borderId="20" xfId="0" applyFont="1" applyFill="1" applyBorder="1" applyAlignment="1">
      <alignment horizontal="center" vertical="center" wrapText="1"/>
    </xf>
    <xf numFmtId="166" fontId="17" fillId="0" borderId="4" xfId="0" applyNumberFormat="1" applyFont="1" applyFill="1" applyBorder="1" applyAlignment="1">
      <alignment horizontal="right" vertical="center" wrapText="1"/>
    </xf>
    <xf numFmtId="166" fontId="17" fillId="0" borderId="3" xfId="0" applyNumberFormat="1" applyFont="1" applyFill="1" applyBorder="1" applyAlignment="1">
      <alignment horizontal="right" vertical="center" wrapText="1"/>
    </xf>
    <xf numFmtId="166" fontId="17" fillId="0" borderId="1" xfId="0" applyNumberFormat="1" applyFont="1" applyFill="1" applyBorder="1" applyAlignment="1">
      <alignment horizontal="right" vertical="center" wrapText="1"/>
    </xf>
    <xf numFmtId="0" fontId="40" fillId="0" borderId="3" xfId="0" applyFont="1" applyFill="1" applyBorder="1" applyAlignment="1">
      <alignment horizontal="center" vertical="center" wrapText="1"/>
    </xf>
    <xf numFmtId="0" fontId="3" fillId="0" borderId="31" xfId="0" applyFont="1" applyFill="1" applyBorder="1" applyAlignment="1">
      <alignment/>
    </xf>
    <xf numFmtId="0" fontId="3" fillId="0" borderId="3" xfId="0" applyFont="1" applyFill="1" applyBorder="1" applyAlignment="1">
      <alignment horizontal="center" vertical="center" wrapText="1"/>
    </xf>
    <xf numFmtId="3" fontId="21" fillId="0" borderId="4" xfId="0"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wrapText="1"/>
    </xf>
    <xf numFmtId="166" fontId="3" fillId="0" borderId="3" xfId="15"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21" fillId="0" borderId="4" xfId="0" applyFont="1" applyFill="1" applyBorder="1" applyAlignment="1">
      <alignment horizontal="right" vertical="center" wrapText="1"/>
    </xf>
    <xf numFmtId="0" fontId="21" fillId="0" borderId="3"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28" fillId="0" borderId="3" xfId="0" applyFont="1" applyFill="1" applyBorder="1" applyAlignment="1">
      <alignment/>
    </xf>
    <xf numFmtId="0" fontId="28" fillId="0" borderId="20" xfId="0" applyFont="1" applyFill="1" applyBorder="1" applyAlignment="1">
      <alignment horizontal="center" vertical="center" wrapText="1"/>
    </xf>
    <xf numFmtId="0" fontId="3" fillId="0" borderId="1" xfId="0" applyFont="1" applyFill="1" applyBorder="1" applyAlignment="1">
      <alignment horizontal="center"/>
    </xf>
    <xf numFmtId="0" fontId="3" fillId="0" borderId="3" xfId="0" applyFont="1" applyFill="1" applyBorder="1" applyAlignment="1">
      <alignment/>
    </xf>
    <xf numFmtId="166" fontId="21" fillId="0" borderId="4" xfId="15" applyNumberFormat="1" applyFont="1" applyFill="1" applyBorder="1" applyAlignment="1">
      <alignment/>
    </xf>
    <xf numFmtId="3" fontId="3" fillId="0" borderId="32" xfId="21" applyNumberFormat="1" applyFont="1" applyFill="1" applyBorder="1" applyAlignment="1" quotePrefix="1">
      <alignment horizontal="center" vertical="center" wrapText="1"/>
      <protection/>
    </xf>
    <xf numFmtId="3" fontId="3" fillId="0" borderId="10" xfId="21" applyNumberFormat="1" applyFont="1" applyFill="1" applyBorder="1" applyAlignment="1" quotePrefix="1">
      <alignment horizontal="center" vertical="center" wrapText="1"/>
      <protection/>
    </xf>
    <xf numFmtId="166" fontId="2" fillId="0" borderId="4" xfId="15" applyNumberFormat="1" applyFont="1" applyFill="1" applyBorder="1" applyAlignment="1">
      <alignment/>
    </xf>
    <xf numFmtId="0" fontId="7" fillId="0" borderId="4" xfId="0" applyFont="1" applyFill="1" applyBorder="1" applyAlignment="1">
      <alignment horizontal="left" vertical="center" wrapText="1"/>
    </xf>
    <xf numFmtId="166" fontId="7" fillId="0" borderId="4" xfId="15" applyNumberFormat="1" applyFont="1" applyFill="1" applyBorder="1" applyAlignment="1">
      <alignment/>
    </xf>
    <xf numFmtId="3" fontId="3" fillId="0" borderId="14" xfId="21" applyNumberFormat="1" applyFont="1" applyFill="1" applyBorder="1" applyAlignment="1" quotePrefix="1">
      <alignment horizontal="center" vertical="center" wrapText="1"/>
      <protection/>
    </xf>
    <xf numFmtId="3" fontId="3" fillId="0" borderId="14" xfId="21" applyNumberFormat="1" applyFont="1" applyFill="1" applyBorder="1" applyAlignment="1">
      <alignment horizontal="center" vertical="center" wrapText="1"/>
      <protection/>
    </xf>
    <xf numFmtId="3" fontId="3" fillId="0" borderId="14" xfId="21" applyNumberFormat="1" applyFont="1" applyFill="1" applyBorder="1" applyAlignment="1" quotePrefix="1">
      <alignment horizontal="right" vertical="center" wrapText="1"/>
      <protection/>
    </xf>
    <xf numFmtId="3" fontId="2" fillId="0" borderId="14" xfId="21" applyNumberFormat="1" applyFont="1" applyFill="1" applyBorder="1" applyAlignment="1" quotePrefix="1">
      <alignment horizontal="center" vertical="center" wrapText="1"/>
      <protection/>
    </xf>
    <xf numFmtId="0" fontId="20" fillId="0" borderId="33"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8" fillId="0" borderId="0" xfId="0" applyFont="1" applyBorder="1" applyAlignment="1">
      <alignment horizontal="center"/>
    </xf>
    <xf numFmtId="0" fontId="32" fillId="0" borderId="0" xfId="0" applyFont="1" applyBorder="1" applyAlignment="1">
      <alignment horizontal="center"/>
    </xf>
    <xf numFmtId="0" fontId="3" fillId="0" borderId="10" xfId="0" applyFont="1" applyBorder="1" applyAlignment="1">
      <alignment horizontal="center" vertical="center" wrapText="1"/>
    </xf>
    <xf numFmtId="0" fontId="21" fillId="0" borderId="10" xfId="0" applyFont="1" applyBorder="1" applyAlignment="1">
      <alignment horizontal="center"/>
    </xf>
    <xf numFmtId="0" fontId="3" fillId="0" borderId="10" xfId="0" applyFont="1" applyFill="1" applyBorder="1" applyAlignment="1">
      <alignment horizontal="center" vertical="center" wrapText="1"/>
    </xf>
    <xf numFmtId="0" fontId="21" fillId="0" borderId="10" xfId="0" applyFont="1" applyFill="1" applyBorder="1" applyAlignment="1">
      <alignment/>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8" fillId="0" borderId="0" xfId="0" applyFont="1" applyFill="1" applyAlignment="1">
      <alignment horizontal="center"/>
    </xf>
    <xf numFmtId="0" fontId="7" fillId="0" borderId="0" xfId="0" applyFont="1" applyFill="1" applyBorder="1" applyAlignment="1">
      <alignment horizontal="center"/>
    </xf>
    <xf numFmtId="0" fontId="30" fillId="0" borderId="0" xfId="0" applyFont="1" applyFill="1" applyAlignment="1">
      <alignment horizontal="center"/>
    </xf>
    <xf numFmtId="0" fontId="32" fillId="0" borderId="0" xfId="0" applyFont="1" applyFill="1" applyAlignment="1">
      <alignment horizontal="center"/>
    </xf>
    <xf numFmtId="0" fontId="7" fillId="0" borderId="49" xfId="0" applyFont="1" applyFill="1" applyBorder="1" applyAlignment="1">
      <alignment horizontal="right"/>
    </xf>
    <xf numFmtId="3" fontId="3" fillId="0" borderId="37" xfId="21" applyNumberFormat="1" applyFont="1" applyFill="1" applyBorder="1" applyAlignment="1">
      <alignment horizontal="center" vertical="center" wrapText="1"/>
      <protection/>
    </xf>
    <xf numFmtId="3" fontId="3" fillId="0" borderId="50" xfId="21" applyNumberFormat="1" applyFont="1" applyFill="1" applyBorder="1" applyAlignment="1">
      <alignment horizontal="center" vertical="center" wrapText="1"/>
      <protection/>
    </xf>
    <xf numFmtId="3" fontId="3" fillId="0" borderId="51" xfId="21" applyNumberFormat="1" applyFont="1" applyFill="1" applyBorder="1" applyAlignment="1">
      <alignment horizontal="center" vertical="center" wrapText="1"/>
      <protection/>
    </xf>
    <xf numFmtId="3" fontId="21" fillId="0" borderId="10" xfId="21" applyNumberFormat="1" applyFont="1" applyFill="1" applyBorder="1" applyAlignment="1">
      <alignment horizontal="center" vertical="center" wrapText="1"/>
      <protection/>
    </xf>
    <xf numFmtId="3" fontId="3" fillId="0" borderId="10" xfId="21" applyNumberFormat="1" applyFont="1" applyFill="1" applyBorder="1" applyAlignment="1">
      <alignment horizontal="center" vertical="center" wrapText="1"/>
      <protection/>
    </xf>
    <xf numFmtId="0" fontId="35" fillId="0" borderId="10" xfId="0" applyFont="1" applyFill="1" applyBorder="1" applyAlignment="1">
      <alignment/>
    </xf>
    <xf numFmtId="3" fontId="3" fillId="0" borderId="32" xfId="21" applyNumberFormat="1" applyFont="1" applyFill="1" applyBorder="1" applyAlignment="1">
      <alignment horizontal="center" vertical="center" wrapText="1"/>
      <protection/>
    </xf>
    <xf numFmtId="1" fontId="3" fillId="0" borderId="0" xfId="21" applyNumberFormat="1" applyFont="1" applyFill="1" applyAlignment="1">
      <alignment horizontal="right" vertical="center"/>
      <protection/>
    </xf>
    <xf numFmtId="1" fontId="28" fillId="0" borderId="0" xfId="21" applyNumberFormat="1" applyFont="1" applyFill="1" applyAlignment="1">
      <alignment horizontal="center" vertical="center" wrapText="1"/>
      <protection/>
    </xf>
    <xf numFmtId="1" fontId="30" fillId="0" borderId="0" xfId="21" applyNumberFormat="1" applyFont="1" applyFill="1" applyAlignment="1">
      <alignment horizontal="center" vertical="center" wrapText="1"/>
      <protection/>
    </xf>
    <xf numFmtId="1" fontId="32" fillId="0" borderId="0" xfId="21" applyNumberFormat="1" applyFont="1" applyFill="1" applyAlignment="1">
      <alignment horizontal="center" vertical="center" wrapText="1"/>
      <protection/>
    </xf>
    <xf numFmtId="1" fontId="7" fillId="0" borderId="49" xfId="21" applyNumberFormat="1" applyFont="1" applyFill="1" applyBorder="1" applyAlignment="1">
      <alignment horizontal="right" vertical="center"/>
      <protection/>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9" fillId="0" borderId="35" xfId="0" applyFont="1" applyFill="1" applyBorder="1" applyAlignment="1">
      <alignment vertical="center" wrapText="1"/>
    </xf>
  </cellXfs>
  <cellStyles count="10">
    <cellStyle name="Normal" xfId="0"/>
    <cellStyle name="Comma" xfId="15"/>
    <cellStyle name="Comma [0]" xfId="16"/>
    <cellStyle name="Comma 3" xfId="17"/>
    <cellStyle name="Currency" xfId="18"/>
    <cellStyle name="Currency [0]" xfId="19"/>
    <cellStyle name="Normal 2" xfId="20"/>
    <cellStyle name="Normal_Bieu mau (CV )"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2257425</xdr:colOff>
      <xdr:row>3</xdr:row>
      <xdr:rowOff>0</xdr:rowOff>
    </xdr:from>
    <xdr:to>
      <xdr:col>3</xdr:col>
      <xdr:colOff>371475</xdr:colOff>
      <xdr:row>3</xdr:row>
      <xdr:rowOff>0</xdr:rowOff>
    </xdr:to>
    <xdr:sp>
      <xdr:nvSpPr>
        <xdr:cNvPr id="1" name="Line 1"/>
        <xdr:cNvSpPr>
          <a:spLocks/>
        </xdr:cNvSpPr>
      </xdr:nvSpPr>
      <xdr:spPr>
        <a:xfrm>
          <a:off x="2686050" y="88582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2</xdr:row>
      <xdr:rowOff>266700</xdr:rowOff>
    </xdr:from>
    <xdr:to>
      <xdr:col>5</xdr:col>
      <xdr:colOff>447675</xdr:colOff>
      <xdr:row>2</xdr:row>
      <xdr:rowOff>266700</xdr:rowOff>
    </xdr:to>
    <xdr:sp>
      <xdr:nvSpPr>
        <xdr:cNvPr id="1" name="Line 1"/>
        <xdr:cNvSpPr>
          <a:spLocks/>
        </xdr:cNvSpPr>
      </xdr:nvSpPr>
      <xdr:spPr>
        <a:xfrm>
          <a:off x="3933825" y="742950"/>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1638300</xdr:colOff>
      <xdr:row>3</xdr:row>
      <xdr:rowOff>0</xdr:rowOff>
    </xdr:from>
    <xdr:to>
      <xdr:col>2</xdr:col>
      <xdr:colOff>504825</xdr:colOff>
      <xdr:row>3</xdr:row>
      <xdr:rowOff>0</xdr:rowOff>
    </xdr:to>
    <xdr:sp>
      <xdr:nvSpPr>
        <xdr:cNvPr id="1" name="Line 1"/>
        <xdr:cNvSpPr>
          <a:spLocks/>
        </xdr:cNvSpPr>
      </xdr:nvSpPr>
      <xdr:spPr>
        <a:xfrm>
          <a:off x="2047875" y="80962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xdr:row>
      <xdr:rowOff>0</xdr:rowOff>
    </xdr:from>
    <xdr:to>
      <xdr:col>4</xdr:col>
      <xdr:colOff>495300</xdr:colOff>
      <xdr:row>3</xdr:row>
      <xdr:rowOff>0</xdr:rowOff>
    </xdr:to>
    <xdr:sp>
      <xdr:nvSpPr>
        <xdr:cNvPr id="1" name="Line 1"/>
        <xdr:cNvSpPr>
          <a:spLocks/>
        </xdr:cNvSpPr>
      </xdr:nvSpPr>
      <xdr:spPr>
        <a:xfrm>
          <a:off x="3714750" y="6953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1609725</xdr:colOff>
      <xdr:row>4</xdr:row>
      <xdr:rowOff>9525</xdr:rowOff>
    </xdr:from>
    <xdr:to>
      <xdr:col>3</xdr:col>
      <xdr:colOff>409575</xdr:colOff>
      <xdr:row>4</xdr:row>
      <xdr:rowOff>28575</xdr:rowOff>
    </xdr:to>
    <xdr:sp>
      <xdr:nvSpPr>
        <xdr:cNvPr id="1" name="Line 1"/>
        <xdr:cNvSpPr>
          <a:spLocks/>
        </xdr:cNvSpPr>
      </xdr:nvSpPr>
      <xdr:spPr>
        <a:xfrm>
          <a:off x="2009775" y="800100"/>
          <a:ext cx="18764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F1"/>
    </sheetView>
  </sheetViews>
  <sheetFormatPr defaultColWidth="9.140625" defaultRowHeight="12.75"/>
  <cols>
    <col min="1" max="1" width="6.421875" style="5" customWidth="1"/>
    <col min="2" max="2" width="41.00390625" style="1" customWidth="1"/>
    <col min="3" max="3" width="12.7109375" style="1" customWidth="1"/>
    <col min="4" max="4" width="13.28125" style="1" customWidth="1"/>
    <col min="5" max="6" width="12.00390625" style="1" customWidth="1"/>
    <col min="7" max="7" width="9.8515625" style="1" bestFit="1" customWidth="1"/>
    <col min="8" max="8" width="13.8515625" style="1" bestFit="1" customWidth="1"/>
    <col min="9" max="9" width="10.140625" style="1" bestFit="1" customWidth="1"/>
    <col min="10" max="10" width="11.421875" style="1" bestFit="1" customWidth="1"/>
    <col min="11" max="16384" width="9.140625" style="1" customWidth="1"/>
  </cols>
  <sheetData>
    <row r="1" spans="1:6" s="53" customFormat="1" ht="22.5">
      <c r="A1" s="385" t="s">
        <v>342</v>
      </c>
      <c r="B1" s="385"/>
      <c r="C1" s="385"/>
      <c r="D1" s="385"/>
      <c r="E1" s="385"/>
      <c r="F1" s="385"/>
    </row>
    <row r="2" spans="1:6" s="53" customFormat="1" ht="22.5">
      <c r="A2" s="385" t="s">
        <v>205</v>
      </c>
      <c r="B2" s="385"/>
      <c r="C2" s="385"/>
      <c r="D2" s="385"/>
      <c r="E2" s="385"/>
      <c r="F2" s="385"/>
    </row>
    <row r="3" spans="1:6" s="47" customFormat="1" ht="24.75" customHeight="1">
      <c r="A3" s="386" t="s">
        <v>581</v>
      </c>
      <c r="B3" s="386"/>
      <c r="C3" s="386"/>
      <c r="D3" s="386"/>
      <c r="E3" s="386"/>
      <c r="F3" s="386"/>
    </row>
    <row r="4" spans="1:6" s="46" customFormat="1" ht="44.25" customHeight="1">
      <c r="A4" s="54"/>
      <c r="B4" s="230"/>
      <c r="C4" s="230"/>
      <c r="D4" s="230"/>
      <c r="E4" s="230"/>
      <c r="F4" s="249" t="s">
        <v>3</v>
      </c>
    </row>
    <row r="5" spans="1:6" s="2" customFormat="1" ht="27" customHeight="1">
      <c r="A5" s="387" t="s">
        <v>0</v>
      </c>
      <c r="B5" s="389" t="s">
        <v>142</v>
      </c>
      <c r="C5" s="378" t="s">
        <v>23</v>
      </c>
      <c r="D5" s="379"/>
      <c r="E5" s="380"/>
      <c r="F5" s="389" t="s">
        <v>1</v>
      </c>
    </row>
    <row r="6" spans="1:6" s="2" customFormat="1" ht="27" customHeight="1">
      <c r="A6" s="387"/>
      <c r="B6" s="389"/>
      <c r="C6" s="381" t="s">
        <v>8</v>
      </c>
      <c r="D6" s="383" t="s">
        <v>7</v>
      </c>
      <c r="E6" s="384"/>
      <c r="F6" s="389"/>
    </row>
    <row r="7" spans="1:9" ht="61.5" customHeight="1">
      <c r="A7" s="388"/>
      <c r="B7" s="390"/>
      <c r="C7" s="382"/>
      <c r="D7" s="231" t="s">
        <v>209</v>
      </c>
      <c r="E7" s="231" t="s">
        <v>210</v>
      </c>
      <c r="F7" s="390"/>
      <c r="I7" s="55"/>
    </row>
    <row r="8" spans="1:6" ht="15.75">
      <c r="A8" s="56">
        <v>1</v>
      </c>
      <c r="B8" s="232">
        <v>2</v>
      </c>
      <c r="C8" s="232">
        <v>3</v>
      </c>
      <c r="D8" s="232">
        <v>4</v>
      </c>
      <c r="E8" s="232">
        <v>5</v>
      </c>
      <c r="F8" s="232">
        <v>6</v>
      </c>
    </row>
    <row r="9" spans="1:8" s="58" customFormat="1" ht="20.25">
      <c r="A9" s="57"/>
      <c r="B9" s="250" t="s">
        <v>2</v>
      </c>
      <c r="C9" s="251">
        <f>C10+C24</f>
        <v>1436144</v>
      </c>
      <c r="D9" s="251">
        <f>D10+D24</f>
        <v>1117744</v>
      </c>
      <c r="E9" s="251">
        <f>E10+E24</f>
        <v>318400</v>
      </c>
      <c r="F9" s="233"/>
      <c r="H9" s="59"/>
    </row>
    <row r="10" spans="1:8" s="58" customFormat="1" ht="20.25">
      <c r="A10" s="207" t="s">
        <v>35</v>
      </c>
      <c r="B10" s="234" t="s">
        <v>340</v>
      </c>
      <c r="C10" s="251">
        <f>C11</f>
        <v>1408144</v>
      </c>
      <c r="D10" s="251">
        <f>D11</f>
        <v>1089744</v>
      </c>
      <c r="E10" s="251">
        <f>E11</f>
        <v>318400</v>
      </c>
      <c r="F10" s="233"/>
      <c r="H10" s="59"/>
    </row>
    <row r="11" spans="1:8" s="58" customFormat="1" ht="20.25">
      <c r="A11" s="207" t="s">
        <v>48</v>
      </c>
      <c r="B11" s="234" t="s">
        <v>335</v>
      </c>
      <c r="C11" s="251">
        <f>D11+E11</f>
        <v>1408144</v>
      </c>
      <c r="D11" s="251">
        <f>D12+D18+D19+D20</f>
        <v>1089744</v>
      </c>
      <c r="E11" s="251">
        <f>E12+E18+E19+E20</f>
        <v>318400</v>
      </c>
      <c r="F11" s="233"/>
      <c r="H11" s="59"/>
    </row>
    <row r="12" spans="1:6" s="62" customFormat="1" ht="18.75">
      <c r="A12" s="61">
        <v>1</v>
      </c>
      <c r="B12" s="235" t="s">
        <v>208</v>
      </c>
      <c r="C12" s="236">
        <f>D12+E12</f>
        <v>358500</v>
      </c>
      <c r="D12" s="236">
        <f>D13+D16+D17</f>
        <v>209000</v>
      </c>
      <c r="E12" s="236">
        <f>E13+E16+E17</f>
        <v>149500</v>
      </c>
      <c r="F12" s="237"/>
    </row>
    <row r="13" spans="1:6" s="65" customFormat="1" ht="18.75">
      <c r="A13" s="64">
        <v>1.1</v>
      </c>
      <c r="B13" s="238" t="s">
        <v>211</v>
      </c>
      <c r="C13" s="239">
        <f aca="true" t="shared" si="0" ref="C13:C24">D13+E13</f>
        <v>99600</v>
      </c>
      <c r="D13" s="239">
        <v>99600</v>
      </c>
      <c r="E13" s="239"/>
      <c r="F13" s="240"/>
    </row>
    <row r="14" spans="1:6" s="65" customFormat="1" ht="37.5">
      <c r="A14" s="64" t="s">
        <v>201</v>
      </c>
      <c r="B14" s="238" t="s">
        <v>212</v>
      </c>
      <c r="C14" s="239">
        <f t="shared" si="0"/>
        <v>49600</v>
      </c>
      <c r="D14" s="239">
        <v>49600</v>
      </c>
      <c r="E14" s="239"/>
      <c r="F14" s="240"/>
    </row>
    <row r="15" spans="1:6" s="65" customFormat="1" ht="18.75">
      <c r="A15" s="64" t="s">
        <v>202</v>
      </c>
      <c r="B15" s="238" t="s">
        <v>39</v>
      </c>
      <c r="C15" s="239">
        <f t="shared" si="0"/>
        <v>50000</v>
      </c>
      <c r="D15" s="239">
        <v>50000</v>
      </c>
      <c r="E15" s="239"/>
      <c r="F15" s="240"/>
    </row>
    <row r="16" spans="1:6" s="65" customFormat="1" ht="18.75">
      <c r="A16" s="64">
        <v>1.2</v>
      </c>
      <c r="B16" s="238" t="s">
        <v>206</v>
      </c>
      <c r="C16" s="239">
        <f t="shared" si="0"/>
        <v>2500</v>
      </c>
      <c r="D16" s="239">
        <v>2500</v>
      </c>
      <c r="E16" s="239"/>
      <c r="F16" s="240"/>
    </row>
    <row r="17" spans="1:6" s="65" customFormat="1" ht="18.75">
      <c r="A17" s="64">
        <v>1.3</v>
      </c>
      <c r="B17" s="238" t="s">
        <v>354</v>
      </c>
      <c r="C17" s="239">
        <f t="shared" si="0"/>
        <v>256400</v>
      </c>
      <c r="D17" s="239">
        <v>106900</v>
      </c>
      <c r="E17" s="239">
        <v>149500</v>
      </c>
      <c r="F17" s="240"/>
    </row>
    <row r="18" spans="1:9" s="62" customFormat="1" ht="18.75">
      <c r="A18" s="61">
        <v>2</v>
      </c>
      <c r="B18" s="235" t="s">
        <v>337</v>
      </c>
      <c r="C18" s="236">
        <f t="shared" si="0"/>
        <v>598000</v>
      </c>
      <c r="D18" s="236">
        <v>429100</v>
      </c>
      <c r="E18" s="236">
        <v>168900</v>
      </c>
      <c r="F18" s="237"/>
      <c r="I18" s="63"/>
    </row>
    <row r="19" spans="1:6" s="62" customFormat="1" ht="18.75">
      <c r="A19" s="61">
        <v>3</v>
      </c>
      <c r="B19" s="235" t="s">
        <v>336</v>
      </c>
      <c r="C19" s="236">
        <f t="shared" si="0"/>
        <v>214500</v>
      </c>
      <c r="D19" s="236">
        <v>214500</v>
      </c>
      <c r="E19" s="236"/>
      <c r="F19" s="237"/>
    </row>
    <row r="20" spans="1:6" s="60" customFormat="1" ht="19.5">
      <c r="A20" s="61">
        <v>4</v>
      </c>
      <c r="B20" s="235" t="s">
        <v>207</v>
      </c>
      <c r="C20" s="236">
        <f t="shared" si="0"/>
        <v>237144</v>
      </c>
      <c r="D20" s="236">
        <v>237144</v>
      </c>
      <c r="E20" s="252"/>
      <c r="F20" s="241"/>
    </row>
    <row r="21" spans="1:8" s="4" customFormat="1" ht="75">
      <c r="A21" s="159" t="s">
        <v>49</v>
      </c>
      <c r="B21" s="242" t="s">
        <v>385</v>
      </c>
      <c r="C21" s="236"/>
      <c r="D21" s="243"/>
      <c r="E21" s="243"/>
      <c r="F21" s="244"/>
      <c r="H21" s="160"/>
    </row>
    <row r="22" spans="1:8" s="2" customFormat="1" ht="18.75">
      <c r="A22" s="61">
        <v>1</v>
      </c>
      <c r="B22" s="235" t="s">
        <v>338</v>
      </c>
      <c r="C22" s="236">
        <f t="shared" si="0"/>
        <v>191000</v>
      </c>
      <c r="D22" s="236">
        <v>113800</v>
      </c>
      <c r="E22" s="236">
        <v>77200</v>
      </c>
      <c r="F22" s="241"/>
      <c r="H22" s="69"/>
    </row>
    <row r="23" spans="1:8" s="62" customFormat="1" ht="18.75">
      <c r="A23" s="61">
        <v>2</v>
      </c>
      <c r="B23" s="235" t="s">
        <v>339</v>
      </c>
      <c r="C23" s="236">
        <f t="shared" si="0"/>
        <v>33000</v>
      </c>
      <c r="D23" s="236">
        <v>22000</v>
      </c>
      <c r="E23" s="236">
        <v>11000</v>
      </c>
      <c r="F23" s="237"/>
      <c r="H23" s="63"/>
    </row>
    <row r="24" spans="1:8" s="70" customFormat="1" ht="18.75">
      <c r="A24" s="159" t="s">
        <v>46</v>
      </c>
      <c r="B24" s="242" t="s">
        <v>341</v>
      </c>
      <c r="C24" s="243">
        <f t="shared" si="0"/>
        <v>28000</v>
      </c>
      <c r="D24" s="243">
        <v>28000</v>
      </c>
      <c r="E24" s="243"/>
      <c r="F24" s="253"/>
      <c r="H24" s="71"/>
    </row>
    <row r="25" spans="1:6" s="27" customFormat="1" ht="18.75">
      <c r="A25" s="61"/>
      <c r="B25" s="235"/>
      <c r="C25" s="245"/>
      <c r="D25" s="245"/>
      <c r="E25" s="245"/>
      <c r="F25" s="246"/>
    </row>
    <row r="26" spans="1:6" ht="16.5" thickBot="1">
      <c r="A26" s="66"/>
      <c r="B26" s="226"/>
      <c r="C26" s="247"/>
      <c r="D26" s="247"/>
      <c r="E26" s="247"/>
      <c r="F26" s="248"/>
    </row>
    <row r="27" spans="3:6" ht="16.5" thickTop="1">
      <c r="C27" s="67"/>
      <c r="D27" s="67"/>
      <c r="E27" s="67"/>
      <c r="F27" s="67"/>
    </row>
    <row r="28" spans="3:6" ht="15.75">
      <c r="C28" s="67"/>
      <c r="D28" s="67"/>
      <c r="E28" s="67"/>
      <c r="F28" s="67"/>
    </row>
    <row r="29" spans="3:7" ht="15.75">
      <c r="C29" s="67"/>
      <c r="D29" s="67"/>
      <c r="E29" s="67"/>
      <c r="F29" s="67"/>
      <c r="G29" s="68"/>
    </row>
    <row r="30" spans="3:6" ht="15.75">
      <c r="C30" s="67"/>
      <c r="D30" s="67"/>
      <c r="E30" s="67"/>
      <c r="F30" s="67"/>
    </row>
    <row r="31" spans="3:8" ht="15.75">
      <c r="C31" s="67"/>
      <c r="D31" s="67"/>
      <c r="E31" s="67"/>
      <c r="F31" s="67"/>
      <c r="H31" s="68"/>
    </row>
  </sheetData>
  <mergeCells count="9">
    <mergeCell ref="C5:E5"/>
    <mergeCell ref="C6:C7"/>
    <mergeCell ref="D6:E6"/>
    <mergeCell ref="A1:F1"/>
    <mergeCell ref="A2:F2"/>
    <mergeCell ref="A3:F3"/>
    <mergeCell ref="A5:A7"/>
    <mergeCell ref="B5:B7"/>
    <mergeCell ref="F5:F7"/>
  </mergeCells>
  <printOptions/>
  <pageMargins left="0.57" right="0.17"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P226"/>
  <sheetViews>
    <sheetView zoomScale="130" zoomScaleNormal="130" workbookViewId="0" topLeftCell="A1">
      <selection activeCell="A1" sqref="A1:K1"/>
    </sheetView>
  </sheetViews>
  <sheetFormatPr defaultColWidth="9.140625" defaultRowHeight="12.75"/>
  <cols>
    <col min="1" max="1" width="5.140625" style="1" customWidth="1"/>
    <col min="2" max="2" width="44.57421875" style="1" customWidth="1"/>
    <col min="3" max="3" width="11.7109375" style="5" customWidth="1"/>
    <col min="4" max="4" width="9.421875" style="1" customWidth="1"/>
    <col min="5" max="5" width="8.140625" style="1" customWidth="1"/>
    <col min="6" max="6" width="9.57421875" style="1" customWidth="1"/>
    <col min="7" max="7" width="9.8515625" style="1" customWidth="1"/>
    <col min="8" max="9" width="8.421875" style="1" customWidth="1"/>
    <col min="10" max="10" width="9.00390625" style="1" customWidth="1"/>
    <col min="11" max="11" width="13.00390625" style="1" customWidth="1"/>
    <col min="12" max="12" width="9.140625" style="1" customWidth="1"/>
    <col min="13" max="14" width="14.57421875" style="1" bestFit="1" customWidth="1"/>
    <col min="15" max="16384" width="9.140625" style="1" customWidth="1"/>
  </cols>
  <sheetData>
    <row r="1" spans="1:11" s="3" customFormat="1" ht="18.75">
      <c r="A1" s="401" t="s">
        <v>347</v>
      </c>
      <c r="B1" s="401"/>
      <c r="C1" s="401"/>
      <c r="D1" s="401"/>
      <c r="E1" s="401"/>
      <c r="F1" s="401"/>
      <c r="G1" s="401"/>
      <c r="H1" s="401"/>
      <c r="I1" s="401"/>
      <c r="J1" s="401"/>
      <c r="K1" s="401"/>
    </row>
    <row r="2" spans="1:11" ht="18.75">
      <c r="A2" s="401" t="s">
        <v>179</v>
      </c>
      <c r="B2" s="401"/>
      <c r="C2" s="401"/>
      <c r="D2" s="401"/>
      <c r="E2" s="401"/>
      <c r="F2" s="401"/>
      <c r="G2" s="401"/>
      <c r="H2" s="401"/>
      <c r="I2" s="401"/>
      <c r="J2" s="401"/>
      <c r="K2" s="401"/>
    </row>
    <row r="3" spans="1:11" ht="21.75" customHeight="1">
      <c r="A3" s="403" t="s">
        <v>582</v>
      </c>
      <c r="B3" s="404"/>
      <c r="C3" s="404"/>
      <c r="D3" s="404"/>
      <c r="E3" s="404"/>
      <c r="F3" s="404"/>
      <c r="G3" s="404"/>
      <c r="H3" s="404"/>
      <c r="I3" s="404"/>
      <c r="J3" s="404"/>
      <c r="K3" s="404"/>
    </row>
    <row r="4" spans="1:11" ht="16.5" thickBot="1">
      <c r="A4" s="208"/>
      <c r="B4" s="208"/>
      <c r="C4" s="163"/>
      <c r="D4" s="208"/>
      <c r="E4" s="208"/>
      <c r="F4" s="208"/>
      <c r="G4" s="208"/>
      <c r="H4" s="402" t="s">
        <v>3</v>
      </c>
      <c r="I4" s="402"/>
      <c r="J4" s="402"/>
      <c r="K4" s="402"/>
    </row>
    <row r="5" spans="1:11" s="4" customFormat="1" ht="31.5" customHeight="1" thickTop="1">
      <c r="A5" s="397" t="s">
        <v>0</v>
      </c>
      <c r="B5" s="399" t="s">
        <v>343</v>
      </c>
      <c r="C5" s="397" t="s">
        <v>513</v>
      </c>
      <c r="D5" s="398" t="s">
        <v>4</v>
      </c>
      <c r="E5" s="391" t="s">
        <v>60</v>
      </c>
      <c r="F5" s="397" t="s">
        <v>23</v>
      </c>
      <c r="G5" s="398"/>
      <c r="H5" s="398"/>
      <c r="I5" s="398"/>
      <c r="J5" s="399"/>
      <c r="K5" s="394" t="s">
        <v>30</v>
      </c>
    </row>
    <row r="6" spans="1:11" s="4" customFormat="1" ht="27" customHeight="1">
      <c r="A6" s="396"/>
      <c r="B6" s="400"/>
      <c r="C6" s="396"/>
      <c r="D6" s="389"/>
      <c r="E6" s="392"/>
      <c r="F6" s="396" t="s">
        <v>8</v>
      </c>
      <c r="G6" s="389" t="s">
        <v>7</v>
      </c>
      <c r="H6" s="389"/>
      <c r="I6" s="389"/>
      <c r="J6" s="400"/>
      <c r="K6" s="395"/>
    </row>
    <row r="7" spans="1:11" s="4" customFormat="1" ht="52.5" customHeight="1">
      <c r="A7" s="396"/>
      <c r="B7" s="400"/>
      <c r="C7" s="396"/>
      <c r="D7" s="389"/>
      <c r="E7" s="393"/>
      <c r="F7" s="396"/>
      <c r="G7" s="231" t="s">
        <v>185</v>
      </c>
      <c r="H7" s="231" t="s">
        <v>5</v>
      </c>
      <c r="I7" s="231" t="s">
        <v>6</v>
      </c>
      <c r="J7" s="256" t="s">
        <v>176</v>
      </c>
      <c r="K7" s="395"/>
    </row>
    <row r="8" spans="1:16" ht="16.5" thickBot="1">
      <c r="A8" s="257">
        <v>1</v>
      </c>
      <c r="B8" s="258">
        <v>2</v>
      </c>
      <c r="C8" s="257">
        <v>3</v>
      </c>
      <c r="D8" s="259">
        <v>4</v>
      </c>
      <c r="E8" s="258">
        <v>5</v>
      </c>
      <c r="F8" s="257">
        <v>6</v>
      </c>
      <c r="G8" s="259">
        <v>7</v>
      </c>
      <c r="H8" s="259">
        <v>8</v>
      </c>
      <c r="I8" s="259">
        <v>9</v>
      </c>
      <c r="J8" s="258">
        <v>10</v>
      </c>
      <c r="K8" s="260">
        <v>11</v>
      </c>
      <c r="P8" s="26"/>
    </row>
    <row r="9" spans="1:14" s="30" customFormat="1" ht="19.5" thickTop="1">
      <c r="A9" s="321"/>
      <c r="B9" s="322" t="s">
        <v>124</v>
      </c>
      <c r="C9" s="323"/>
      <c r="D9" s="324"/>
      <c r="E9" s="325"/>
      <c r="F9" s="326">
        <f>F10+F93</f>
        <v>1408144</v>
      </c>
      <c r="G9" s="324">
        <f>G10+G93</f>
        <v>358500</v>
      </c>
      <c r="H9" s="324">
        <f>H10+H93</f>
        <v>598000</v>
      </c>
      <c r="I9" s="324">
        <f>I10+I93</f>
        <v>214500</v>
      </c>
      <c r="J9" s="324">
        <f>J10+J93</f>
        <v>237144</v>
      </c>
      <c r="K9" s="327"/>
      <c r="M9" s="31"/>
      <c r="N9" s="31"/>
    </row>
    <row r="10" spans="1:13" s="30" customFormat="1" ht="18.75">
      <c r="A10" s="328" t="s">
        <v>35</v>
      </c>
      <c r="B10" s="329" t="s">
        <v>36</v>
      </c>
      <c r="C10" s="330"/>
      <c r="D10" s="331"/>
      <c r="E10" s="332"/>
      <c r="F10" s="333">
        <f>F11+F14+F16+F15</f>
        <v>1089744</v>
      </c>
      <c r="G10" s="331">
        <f>G11+G14+G16+G15</f>
        <v>209000</v>
      </c>
      <c r="H10" s="331">
        <f>H11+H14+H16</f>
        <v>429100</v>
      </c>
      <c r="I10" s="331">
        <f>I11+I14+I16</f>
        <v>214500</v>
      </c>
      <c r="J10" s="331">
        <f>J11+J14+J16</f>
        <v>237144</v>
      </c>
      <c r="K10" s="334"/>
      <c r="M10" s="31"/>
    </row>
    <row r="11" spans="1:15" s="7" customFormat="1" ht="15.75">
      <c r="A11" s="292" t="s">
        <v>42</v>
      </c>
      <c r="B11" s="335" t="s">
        <v>37</v>
      </c>
      <c r="C11" s="336"/>
      <c r="D11" s="331"/>
      <c r="E11" s="332"/>
      <c r="F11" s="333">
        <f>SUM(F12:F13)</f>
        <v>99600</v>
      </c>
      <c r="G11" s="331">
        <f>SUM(G12:G13)</f>
        <v>99600</v>
      </c>
      <c r="H11" s="331"/>
      <c r="I11" s="331"/>
      <c r="J11" s="332"/>
      <c r="K11" s="337"/>
      <c r="N11" s="25"/>
      <c r="O11" s="25"/>
    </row>
    <row r="12" spans="1:11" ht="15.75">
      <c r="A12" s="261" t="s">
        <v>48</v>
      </c>
      <c r="B12" s="262" t="s">
        <v>38</v>
      </c>
      <c r="C12" s="263"/>
      <c r="D12" s="32"/>
      <c r="E12" s="33"/>
      <c r="F12" s="264">
        <f>G12+H12+I12</f>
        <v>49600</v>
      </c>
      <c r="G12" s="32">
        <v>49600</v>
      </c>
      <c r="H12" s="32"/>
      <c r="I12" s="32"/>
      <c r="J12" s="33"/>
      <c r="K12" s="265"/>
    </row>
    <row r="13" spans="1:11" ht="15.75">
      <c r="A13" s="261" t="s">
        <v>49</v>
      </c>
      <c r="B13" s="262" t="s">
        <v>39</v>
      </c>
      <c r="C13" s="263"/>
      <c r="D13" s="32"/>
      <c r="E13" s="33"/>
      <c r="F13" s="266">
        <f>G13+H13+I13</f>
        <v>50000</v>
      </c>
      <c r="G13" s="32">
        <v>50000</v>
      </c>
      <c r="H13" s="32"/>
      <c r="I13" s="32"/>
      <c r="J13" s="33"/>
      <c r="K13" s="265"/>
    </row>
    <row r="14" spans="1:15" s="7" customFormat="1" ht="15.75">
      <c r="A14" s="292" t="s">
        <v>43</v>
      </c>
      <c r="B14" s="335" t="s">
        <v>40</v>
      </c>
      <c r="C14" s="336"/>
      <c r="D14" s="331"/>
      <c r="E14" s="332"/>
      <c r="F14" s="338">
        <v>15000</v>
      </c>
      <c r="G14" s="331">
        <v>15000</v>
      </c>
      <c r="H14" s="331"/>
      <c r="I14" s="331"/>
      <c r="J14" s="332"/>
      <c r="K14" s="337"/>
      <c r="O14" s="25"/>
    </row>
    <row r="15" spans="1:15" s="7" customFormat="1" ht="15.75">
      <c r="A15" s="292" t="s">
        <v>44</v>
      </c>
      <c r="B15" s="335" t="s">
        <v>178</v>
      </c>
      <c r="C15" s="336"/>
      <c r="D15" s="331"/>
      <c r="E15" s="332"/>
      <c r="F15" s="338">
        <v>2500</v>
      </c>
      <c r="G15" s="331">
        <v>2500</v>
      </c>
      <c r="H15" s="331"/>
      <c r="I15" s="331"/>
      <c r="J15" s="332"/>
      <c r="K15" s="337"/>
      <c r="O15" s="25"/>
    </row>
    <row r="16" spans="1:14" s="7" customFormat="1" ht="15.75">
      <c r="A16" s="292" t="s">
        <v>181</v>
      </c>
      <c r="B16" s="335" t="s">
        <v>41</v>
      </c>
      <c r="C16" s="336"/>
      <c r="D16" s="339">
        <f>D17+D22+D32+D38+D41+D49+D71+D72+D80+D86+D90+D91+D92</f>
        <v>1179984</v>
      </c>
      <c r="E16" s="332">
        <f aca="true" t="shared" si="0" ref="E16:J16">E17+E22+E32+E38+E41+E49+E71+E72+E80+E86+E90+E91+E92</f>
        <v>380186</v>
      </c>
      <c r="F16" s="338">
        <f t="shared" si="0"/>
        <v>972644</v>
      </c>
      <c r="G16" s="331">
        <f t="shared" si="0"/>
        <v>91900</v>
      </c>
      <c r="H16" s="331">
        <f t="shared" si="0"/>
        <v>429100</v>
      </c>
      <c r="I16" s="331">
        <f t="shared" si="0"/>
        <v>214500</v>
      </c>
      <c r="J16" s="331">
        <f t="shared" si="0"/>
        <v>237144</v>
      </c>
      <c r="K16" s="337"/>
      <c r="M16" s="25"/>
      <c r="N16" s="25"/>
    </row>
    <row r="17" spans="1:11" s="7" customFormat="1" ht="15.75">
      <c r="A17" s="292" t="s">
        <v>48</v>
      </c>
      <c r="B17" s="340" t="s">
        <v>156</v>
      </c>
      <c r="C17" s="336"/>
      <c r="D17" s="341">
        <f aca="true" t="shared" si="1" ref="D17:I17">D18</f>
        <v>75746</v>
      </c>
      <c r="E17" s="342">
        <f t="shared" si="1"/>
        <v>52221</v>
      </c>
      <c r="F17" s="343">
        <f t="shared" si="1"/>
        <v>66500</v>
      </c>
      <c r="G17" s="341">
        <f t="shared" si="1"/>
        <v>6500</v>
      </c>
      <c r="H17" s="341">
        <f t="shared" si="1"/>
        <v>50000</v>
      </c>
      <c r="I17" s="341">
        <f t="shared" si="1"/>
        <v>10000</v>
      </c>
      <c r="J17" s="342"/>
      <c r="K17" s="337"/>
    </row>
    <row r="18" spans="1:11" s="6" customFormat="1" ht="15.75">
      <c r="A18" s="267"/>
      <c r="B18" s="268" t="s">
        <v>110</v>
      </c>
      <c r="C18" s="269"/>
      <c r="D18" s="270">
        <f>SUM(D19:D20)</f>
        <v>75746</v>
      </c>
      <c r="E18" s="271">
        <f>SUM(E19:E20)</f>
        <v>52221</v>
      </c>
      <c r="F18" s="272">
        <f>SUM(F19:F21)</f>
        <v>66500</v>
      </c>
      <c r="G18" s="270">
        <f>SUM(G19:G21)</f>
        <v>6500</v>
      </c>
      <c r="H18" s="270">
        <f>SUM(H19:H21)</f>
        <v>50000</v>
      </c>
      <c r="I18" s="270">
        <f>SUM(I19:I21)</f>
        <v>10000</v>
      </c>
      <c r="J18" s="271"/>
      <c r="K18" s="273"/>
    </row>
    <row r="19" spans="1:11" ht="36">
      <c r="A19" s="261">
        <v>1</v>
      </c>
      <c r="B19" s="15" t="s">
        <v>11</v>
      </c>
      <c r="C19" s="43" t="s">
        <v>18</v>
      </c>
      <c r="D19" s="32">
        <v>45746</v>
      </c>
      <c r="E19" s="33">
        <v>44221</v>
      </c>
      <c r="F19" s="274">
        <f>G19+H19+I19</f>
        <v>1500</v>
      </c>
      <c r="G19" s="34">
        <v>1500</v>
      </c>
      <c r="H19" s="34"/>
      <c r="I19" s="34"/>
      <c r="J19" s="275"/>
      <c r="K19" s="276" t="s">
        <v>31</v>
      </c>
    </row>
    <row r="20" spans="1:11" ht="18">
      <c r="A20" s="261">
        <v>2</v>
      </c>
      <c r="B20" s="15" t="s">
        <v>59</v>
      </c>
      <c r="C20" s="43" t="s">
        <v>20</v>
      </c>
      <c r="D20" s="32">
        <v>30000</v>
      </c>
      <c r="E20" s="33">
        <v>8000</v>
      </c>
      <c r="F20" s="274">
        <f>G20+H20+I20</f>
        <v>5000</v>
      </c>
      <c r="G20" s="32">
        <v>5000</v>
      </c>
      <c r="H20" s="34"/>
      <c r="I20" s="34"/>
      <c r="J20" s="275"/>
      <c r="K20" s="276" t="s">
        <v>31</v>
      </c>
    </row>
    <row r="21" spans="1:11" ht="24">
      <c r="A21" s="261">
        <v>3</v>
      </c>
      <c r="B21" s="15" t="s">
        <v>157</v>
      </c>
      <c r="C21" s="43"/>
      <c r="D21" s="32"/>
      <c r="E21" s="33"/>
      <c r="F21" s="274">
        <f>G21+H21+I21</f>
        <v>60000</v>
      </c>
      <c r="G21" s="32"/>
      <c r="H21" s="32">
        <v>50000</v>
      </c>
      <c r="I21" s="34">
        <v>10000</v>
      </c>
      <c r="J21" s="275"/>
      <c r="K21" s="276" t="s">
        <v>344</v>
      </c>
    </row>
    <row r="22" spans="1:13" s="7" customFormat="1" ht="15.75">
      <c r="A22" s="292" t="s">
        <v>49</v>
      </c>
      <c r="B22" s="344" t="s">
        <v>25</v>
      </c>
      <c r="C22" s="345"/>
      <c r="D22" s="341">
        <f aca="true" t="shared" si="2" ref="D22:I22">D23</f>
        <v>289317</v>
      </c>
      <c r="E22" s="342">
        <f t="shared" si="2"/>
        <v>99970</v>
      </c>
      <c r="F22" s="346">
        <f t="shared" si="2"/>
        <v>60747</v>
      </c>
      <c r="G22" s="341">
        <f t="shared" si="2"/>
        <v>34900</v>
      </c>
      <c r="H22" s="341">
        <f t="shared" si="2"/>
        <v>25847</v>
      </c>
      <c r="I22" s="341">
        <f t="shared" si="2"/>
        <v>0</v>
      </c>
      <c r="J22" s="342"/>
      <c r="K22" s="347"/>
      <c r="M22" s="25"/>
    </row>
    <row r="23" spans="1:11" s="6" customFormat="1" ht="15.75">
      <c r="A23" s="267"/>
      <c r="B23" s="268" t="s">
        <v>110</v>
      </c>
      <c r="C23" s="277"/>
      <c r="D23" s="270">
        <f aca="true" t="shared" si="3" ref="D23:I23">SUM(D24:D31)</f>
        <v>289317</v>
      </c>
      <c r="E23" s="271">
        <f t="shared" si="3"/>
        <v>99970</v>
      </c>
      <c r="F23" s="278">
        <f t="shared" si="3"/>
        <v>60747</v>
      </c>
      <c r="G23" s="270">
        <f t="shared" si="3"/>
        <v>34900</v>
      </c>
      <c r="H23" s="270">
        <f t="shared" si="3"/>
        <v>25847</v>
      </c>
      <c r="I23" s="270">
        <f t="shared" si="3"/>
        <v>0</v>
      </c>
      <c r="J23" s="271"/>
      <c r="K23" s="279"/>
    </row>
    <row r="24" spans="1:11" ht="47.25">
      <c r="A24" s="261">
        <v>1</v>
      </c>
      <c r="B24" s="14" t="s">
        <v>514</v>
      </c>
      <c r="C24" s="43" t="s">
        <v>15</v>
      </c>
      <c r="D24" s="32">
        <v>11940</v>
      </c>
      <c r="E24" s="33">
        <v>9000</v>
      </c>
      <c r="F24" s="274">
        <f aca="true" t="shared" si="4" ref="F24:F31">G24+H24+I24</f>
        <v>3000</v>
      </c>
      <c r="G24" s="32">
        <v>3000</v>
      </c>
      <c r="H24" s="34"/>
      <c r="I24" s="32"/>
      <c r="J24" s="33"/>
      <c r="K24" s="276" t="s">
        <v>9</v>
      </c>
    </row>
    <row r="25" spans="1:11" ht="31.5">
      <c r="A25" s="261">
        <v>2</v>
      </c>
      <c r="B25" s="14" t="s">
        <v>24</v>
      </c>
      <c r="C25" s="43" t="s">
        <v>29</v>
      </c>
      <c r="D25" s="32">
        <v>97374</v>
      </c>
      <c r="E25" s="33">
        <v>32000</v>
      </c>
      <c r="F25" s="274">
        <f t="shared" si="4"/>
        <v>14000</v>
      </c>
      <c r="G25" s="32">
        <v>14000</v>
      </c>
      <c r="H25" s="34"/>
      <c r="I25" s="32"/>
      <c r="J25" s="33"/>
      <c r="K25" s="276" t="s">
        <v>9</v>
      </c>
    </row>
    <row r="26" spans="1:11" ht="18">
      <c r="A26" s="261">
        <v>3</v>
      </c>
      <c r="B26" s="14" t="s">
        <v>10</v>
      </c>
      <c r="C26" s="43" t="s">
        <v>16</v>
      </c>
      <c r="D26" s="32">
        <v>14000</v>
      </c>
      <c r="E26" s="33">
        <v>4000</v>
      </c>
      <c r="F26" s="274">
        <f t="shared" si="4"/>
        <v>6000</v>
      </c>
      <c r="G26" s="32">
        <v>6000</v>
      </c>
      <c r="H26" s="34"/>
      <c r="I26" s="32"/>
      <c r="J26" s="33"/>
      <c r="K26" s="276" t="s">
        <v>9</v>
      </c>
    </row>
    <row r="27" spans="1:11" ht="31.5">
      <c r="A27" s="261">
        <v>4</v>
      </c>
      <c r="B27" s="254" t="s">
        <v>515</v>
      </c>
      <c r="C27" s="44" t="s">
        <v>54</v>
      </c>
      <c r="D27" s="32">
        <v>58000</v>
      </c>
      <c r="E27" s="33">
        <v>10000</v>
      </c>
      <c r="F27" s="274">
        <f t="shared" si="4"/>
        <v>6900</v>
      </c>
      <c r="G27" s="32">
        <v>6900</v>
      </c>
      <c r="H27" s="34"/>
      <c r="I27" s="32"/>
      <c r="J27" s="33"/>
      <c r="K27" s="276" t="s">
        <v>139</v>
      </c>
    </row>
    <row r="28" spans="1:11" ht="47.25">
      <c r="A28" s="261">
        <v>5</v>
      </c>
      <c r="B28" s="255" t="s">
        <v>159</v>
      </c>
      <c r="C28" s="44" t="s">
        <v>158</v>
      </c>
      <c r="D28" s="32">
        <v>14700</v>
      </c>
      <c r="E28" s="33">
        <v>5000</v>
      </c>
      <c r="F28" s="274">
        <v>5000</v>
      </c>
      <c r="G28" s="32">
        <v>5000</v>
      </c>
      <c r="H28" s="34"/>
      <c r="I28" s="32"/>
      <c r="J28" s="33"/>
      <c r="K28" s="276" t="s">
        <v>139</v>
      </c>
    </row>
    <row r="29" spans="1:11" ht="25.5">
      <c r="A29" s="261">
        <v>6</v>
      </c>
      <c r="B29" s="280" t="s">
        <v>134</v>
      </c>
      <c r="C29" s="44"/>
      <c r="D29" s="32">
        <v>27000</v>
      </c>
      <c r="E29" s="33">
        <v>19970</v>
      </c>
      <c r="F29" s="274">
        <f t="shared" si="4"/>
        <v>7000</v>
      </c>
      <c r="G29" s="32"/>
      <c r="H29" s="34">
        <v>7000</v>
      </c>
      <c r="I29" s="32"/>
      <c r="J29" s="33"/>
      <c r="K29" s="276" t="s">
        <v>166</v>
      </c>
    </row>
    <row r="30" spans="1:11" ht="31.5">
      <c r="A30" s="261">
        <v>7</v>
      </c>
      <c r="B30" s="14" t="s">
        <v>55</v>
      </c>
      <c r="C30" s="44" t="s">
        <v>58</v>
      </c>
      <c r="D30" s="32">
        <v>33460</v>
      </c>
      <c r="E30" s="33">
        <v>10000</v>
      </c>
      <c r="F30" s="274">
        <f t="shared" si="4"/>
        <v>9347</v>
      </c>
      <c r="G30" s="32"/>
      <c r="H30" s="34">
        <v>9347</v>
      </c>
      <c r="I30" s="32"/>
      <c r="J30" s="33"/>
      <c r="K30" s="276" t="s">
        <v>140</v>
      </c>
    </row>
    <row r="31" spans="1:11" ht="31.5">
      <c r="A31" s="261">
        <v>8</v>
      </c>
      <c r="B31" s="14" t="s">
        <v>56</v>
      </c>
      <c r="C31" s="44" t="s">
        <v>57</v>
      </c>
      <c r="D31" s="32">
        <v>32843</v>
      </c>
      <c r="E31" s="33">
        <v>10000</v>
      </c>
      <c r="F31" s="274">
        <f t="shared" si="4"/>
        <v>9500</v>
      </c>
      <c r="G31" s="32"/>
      <c r="H31" s="34">
        <v>9500</v>
      </c>
      <c r="I31" s="32"/>
      <c r="J31" s="33"/>
      <c r="K31" s="276" t="s">
        <v>9</v>
      </c>
    </row>
    <row r="32" spans="1:11" s="7" customFormat="1" ht="15.75">
      <c r="A32" s="292" t="s">
        <v>50</v>
      </c>
      <c r="B32" s="344" t="s">
        <v>26</v>
      </c>
      <c r="C32" s="345"/>
      <c r="D32" s="341">
        <f>D33+D35</f>
        <v>88030</v>
      </c>
      <c r="E32" s="341">
        <f>E33+E35</f>
        <v>25003</v>
      </c>
      <c r="F32" s="346">
        <f>F33+F35</f>
        <v>16000</v>
      </c>
      <c r="G32" s="341">
        <f>G33+G35</f>
        <v>16000</v>
      </c>
      <c r="H32" s="341"/>
      <c r="I32" s="341"/>
      <c r="J32" s="342"/>
      <c r="K32" s="347"/>
    </row>
    <row r="33" spans="1:11" s="7" customFormat="1" ht="15.75">
      <c r="A33" s="292"/>
      <c r="B33" s="268" t="s">
        <v>110</v>
      </c>
      <c r="C33" s="345"/>
      <c r="D33" s="270">
        <f>SUM(D34)</f>
        <v>31347</v>
      </c>
      <c r="E33" s="271">
        <f>SUM(E34)</f>
        <v>25003</v>
      </c>
      <c r="F33" s="278">
        <f>SUM(F34)</f>
        <v>3000</v>
      </c>
      <c r="G33" s="270">
        <f>SUM(G34)</f>
        <v>3000</v>
      </c>
      <c r="H33" s="270"/>
      <c r="I33" s="270"/>
      <c r="J33" s="271"/>
      <c r="K33" s="347"/>
    </row>
    <row r="34" spans="1:11" ht="31.5">
      <c r="A34" s="261">
        <v>1</v>
      </c>
      <c r="B34" s="15" t="s">
        <v>12</v>
      </c>
      <c r="C34" s="43" t="s">
        <v>19</v>
      </c>
      <c r="D34" s="32">
        <v>31347</v>
      </c>
      <c r="E34" s="33">
        <v>25003</v>
      </c>
      <c r="F34" s="281">
        <f>G34+H34+I34</f>
        <v>3000</v>
      </c>
      <c r="G34" s="34">
        <v>3000</v>
      </c>
      <c r="H34" s="34"/>
      <c r="I34" s="34"/>
      <c r="J34" s="275"/>
      <c r="K34" s="276" t="s">
        <v>31</v>
      </c>
    </row>
    <row r="35" spans="1:11" ht="15.75">
      <c r="A35" s="261"/>
      <c r="B35" s="16" t="s">
        <v>66</v>
      </c>
      <c r="C35" s="45"/>
      <c r="D35" s="35">
        <f>SUM(D36:D37)</f>
        <v>56683</v>
      </c>
      <c r="E35" s="33"/>
      <c r="F35" s="282">
        <f>SUM(F36:F37)</f>
        <v>13000</v>
      </c>
      <c r="G35" s="283">
        <f>SUM(G36:G37)</f>
        <v>13000</v>
      </c>
      <c r="H35" s="283"/>
      <c r="I35" s="34"/>
      <c r="J35" s="275"/>
      <c r="K35" s="276"/>
    </row>
    <row r="36" spans="1:11" ht="47.25">
      <c r="A36" s="261">
        <v>1</v>
      </c>
      <c r="B36" s="17" t="s">
        <v>516</v>
      </c>
      <c r="C36" s="284" t="s">
        <v>17</v>
      </c>
      <c r="D36" s="285">
        <v>41793</v>
      </c>
      <c r="E36" s="33"/>
      <c r="F36" s="286">
        <f>G36+H36+I36</f>
        <v>9000</v>
      </c>
      <c r="G36" s="36">
        <v>9000</v>
      </c>
      <c r="H36" s="34"/>
      <c r="I36" s="34"/>
      <c r="J36" s="275"/>
      <c r="K36" s="276" t="s">
        <v>164</v>
      </c>
    </row>
    <row r="37" spans="1:11" ht="31.5">
      <c r="A37" s="261">
        <v>2</v>
      </c>
      <c r="B37" s="17" t="s">
        <v>172</v>
      </c>
      <c r="C37" s="284" t="s">
        <v>173</v>
      </c>
      <c r="D37" s="285">
        <v>14890</v>
      </c>
      <c r="E37" s="33"/>
      <c r="F37" s="286">
        <f>G37+H37+I37</f>
        <v>4000</v>
      </c>
      <c r="G37" s="36">
        <v>4000</v>
      </c>
      <c r="H37" s="34"/>
      <c r="I37" s="34"/>
      <c r="J37" s="275"/>
      <c r="K37" s="276" t="s">
        <v>141</v>
      </c>
    </row>
    <row r="38" spans="1:11" s="7" customFormat="1" ht="15.75">
      <c r="A38" s="292" t="s">
        <v>51</v>
      </c>
      <c r="B38" s="344" t="s">
        <v>27</v>
      </c>
      <c r="C38" s="336"/>
      <c r="D38" s="348">
        <f>D39</f>
        <v>20037</v>
      </c>
      <c r="E38" s="349"/>
      <c r="F38" s="350">
        <f>F39</f>
        <v>2000</v>
      </c>
      <c r="G38" s="348">
        <f>G39</f>
        <v>2000</v>
      </c>
      <c r="H38" s="348"/>
      <c r="I38" s="348"/>
      <c r="J38" s="351"/>
      <c r="K38" s="352"/>
    </row>
    <row r="39" spans="1:11" s="8" customFormat="1" ht="15.75">
      <c r="A39" s="287"/>
      <c r="B39" s="268" t="s">
        <v>110</v>
      </c>
      <c r="C39" s="12"/>
      <c r="D39" s="21">
        <f>SUM(D40)</f>
        <v>20037</v>
      </c>
      <c r="E39" s="22"/>
      <c r="F39" s="23">
        <f>SUM(F40)</f>
        <v>2000</v>
      </c>
      <c r="G39" s="21">
        <f>SUM(G40)</f>
        <v>2000</v>
      </c>
      <c r="H39" s="21"/>
      <c r="I39" s="21"/>
      <c r="J39" s="288"/>
      <c r="K39" s="289"/>
    </row>
    <row r="40" spans="1:11" ht="47.25">
      <c r="A40" s="261">
        <v>1</v>
      </c>
      <c r="B40" s="14" t="s">
        <v>517</v>
      </c>
      <c r="C40" s="11" t="s">
        <v>14</v>
      </c>
      <c r="D40" s="18">
        <v>20037</v>
      </c>
      <c r="E40" s="19"/>
      <c r="F40" s="290">
        <f>G40+H40+I40</f>
        <v>2000</v>
      </c>
      <c r="G40" s="20">
        <v>2000</v>
      </c>
      <c r="H40" s="20"/>
      <c r="I40" s="20"/>
      <c r="J40" s="291"/>
      <c r="K40" s="276" t="s">
        <v>32</v>
      </c>
    </row>
    <row r="41" spans="1:11" s="24" customFormat="1" ht="15.75">
      <c r="A41" s="292" t="s">
        <v>52</v>
      </c>
      <c r="B41" s="353" t="s">
        <v>61</v>
      </c>
      <c r="C41" s="298"/>
      <c r="D41" s="354">
        <f>D42</f>
        <v>80197</v>
      </c>
      <c r="E41" s="355">
        <f>E42</f>
        <v>22900</v>
      </c>
      <c r="F41" s="356">
        <f>F42+F46</f>
        <v>30700</v>
      </c>
      <c r="G41" s="354">
        <f>G42+G46</f>
        <v>0</v>
      </c>
      <c r="H41" s="354">
        <f>H42+H46</f>
        <v>0</v>
      </c>
      <c r="I41" s="354">
        <f>I42+I46</f>
        <v>30700</v>
      </c>
      <c r="J41" s="355"/>
      <c r="K41" s="276"/>
    </row>
    <row r="42" spans="1:11" ht="15.75">
      <c r="A42" s="292"/>
      <c r="B42" s="268" t="s">
        <v>110</v>
      </c>
      <c r="C42" s="43"/>
      <c r="D42" s="283">
        <f aca="true" t="shared" si="5" ref="D42:I42">SUM(D43:D45)</f>
        <v>80197</v>
      </c>
      <c r="E42" s="293">
        <f t="shared" si="5"/>
        <v>22900</v>
      </c>
      <c r="F42" s="282">
        <f t="shared" si="5"/>
        <v>21200</v>
      </c>
      <c r="G42" s="283">
        <f t="shared" si="5"/>
        <v>0</v>
      </c>
      <c r="H42" s="283">
        <f t="shared" si="5"/>
        <v>0</v>
      </c>
      <c r="I42" s="283">
        <f t="shared" si="5"/>
        <v>21200</v>
      </c>
      <c r="J42" s="293"/>
      <c r="K42" s="276"/>
    </row>
    <row r="43" spans="1:11" ht="24">
      <c r="A43" s="261">
        <v>1</v>
      </c>
      <c r="B43" s="14" t="s">
        <v>120</v>
      </c>
      <c r="C43" s="43" t="s">
        <v>62</v>
      </c>
      <c r="D43" s="36">
        <v>43912</v>
      </c>
      <c r="E43" s="33">
        <v>10000</v>
      </c>
      <c r="F43" s="286">
        <f>G43+H43+I43</f>
        <v>8000</v>
      </c>
      <c r="G43" s="36"/>
      <c r="H43" s="36"/>
      <c r="I43" s="36">
        <v>8000</v>
      </c>
      <c r="J43" s="294"/>
      <c r="K43" s="276" t="s">
        <v>125</v>
      </c>
    </row>
    <row r="44" spans="1:11" ht="24">
      <c r="A44" s="261">
        <v>2</v>
      </c>
      <c r="B44" s="295" t="s">
        <v>518</v>
      </c>
      <c r="C44" s="43" t="s">
        <v>63</v>
      </c>
      <c r="D44" s="36">
        <v>5650</v>
      </c>
      <c r="E44" s="33">
        <v>2000</v>
      </c>
      <c r="F44" s="286">
        <f>G44+H44+I44</f>
        <v>3200</v>
      </c>
      <c r="G44" s="36"/>
      <c r="H44" s="36"/>
      <c r="I44" s="36">
        <v>3200</v>
      </c>
      <c r="J44" s="294"/>
      <c r="K44" s="276" t="s">
        <v>174</v>
      </c>
    </row>
    <row r="45" spans="1:11" ht="24">
      <c r="A45" s="296">
        <v>3</v>
      </c>
      <c r="B45" s="14" t="s">
        <v>64</v>
      </c>
      <c r="C45" s="43" t="s">
        <v>65</v>
      </c>
      <c r="D45" s="36">
        <v>30635</v>
      </c>
      <c r="E45" s="33">
        <v>10900</v>
      </c>
      <c r="F45" s="286">
        <f>G45+H45+I45</f>
        <v>10000</v>
      </c>
      <c r="G45" s="36"/>
      <c r="H45" s="36"/>
      <c r="I45" s="36">
        <v>10000</v>
      </c>
      <c r="J45" s="294"/>
      <c r="K45" s="276" t="s">
        <v>175</v>
      </c>
    </row>
    <row r="46" spans="1:11" ht="15.75">
      <c r="A46" s="296"/>
      <c r="B46" s="16" t="s">
        <v>66</v>
      </c>
      <c r="C46" s="43"/>
      <c r="D46" s="283">
        <f>SUM(D47)</f>
        <v>5170</v>
      </c>
      <c r="E46" s="37"/>
      <c r="F46" s="282">
        <f>SUM(F47:F48)</f>
        <v>9500</v>
      </c>
      <c r="G46" s="283">
        <f>SUM(G47:G48)</f>
        <v>0</v>
      </c>
      <c r="H46" s="283">
        <f>SUM(H47:H48)</f>
        <v>0</v>
      </c>
      <c r="I46" s="283">
        <f>SUM(I47:I48)</f>
        <v>9500</v>
      </c>
      <c r="J46" s="293"/>
      <c r="K46" s="276"/>
    </row>
    <row r="47" spans="1:11" ht="51">
      <c r="A47" s="296">
        <v>1</v>
      </c>
      <c r="B47" s="280" t="s">
        <v>67</v>
      </c>
      <c r="C47" s="43" t="s">
        <v>160</v>
      </c>
      <c r="D47" s="36">
        <v>5170</v>
      </c>
      <c r="E47" s="37"/>
      <c r="F47" s="286">
        <v>5000</v>
      </c>
      <c r="G47" s="36"/>
      <c r="H47" s="36"/>
      <c r="I47" s="36">
        <v>5000</v>
      </c>
      <c r="J47" s="294"/>
      <c r="K47" s="276" t="s">
        <v>165</v>
      </c>
    </row>
    <row r="48" spans="1:11" ht="31.5">
      <c r="A48" s="296">
        <v>2</v>
      </c>
      <c r="B48" s="297" t="s">
        <v>519</v>
      </c>
      <c r="C48" s="43" t="s">
        <v>182</v>
      </c>
      <c r="D48" s="36">
        <v>5302</v>
      </c>
      <c r="E48" s="37"/>
      <c r="F48" s="286">
        <v>4500</v>
      </c>
      <c r="G48" s="36"/>
      <c r="H48" s="36"/>
      <c r="I48" s="36">
        <v>4500</v>
      </c>
      <c r="J48" s="294"/>
      <c r="K48" s="276" t="s">
        <v>183</v>
      </c>
    </row>
    <row r="49" spans="1:11" s="24" customFormat="1" ht="15.75">
      <c r="A49" s="292" t="s">
        <v>53</v>
      </c>
      <c r="B49" s="353" t="s">
        <v>68</v>
      </c>
      <c r="C49" s="298"/>
      <c r="D49" s="354">
        <f>D50+D59:E59</f>
        <v>290353</v>
      </c>
      <c r="E49" s="354">
        <f>E50+E59:F59</f>
        <v>87000</v>
      </c>
      <c r="F49" s="356">
        <f>F50+F59</f>
        <v>113800</v>
      </c>
      <c r="G49" s="354">
        <f>G50+G59</f>
        <v>0</v>
      </c>
      <c r="H49" s="354">
        <f>H50+H59</f>
        <v>0</v>
      </c>
      <c r="I49" s="354">
        <f>I50+I59</f>
        <v>113800</v>
      </c>
      <c r="J49" s="355"/>
      <c r="K49" s="276"/>
    </row>
    <row r="50" spans="1:11" ht="15.75">
      <c r="A50" s="292"/>
      <c r="B50" s="268" t="s">
        <v>110</v>
      </c>
      <c r="C50" s="298"/>
      <c r="D50" s="283">
        <f aca="true" t="shared" si="6" ref="D50:I50">SUM(D51:D58)</f>
        <v>197916</v>
      </c>
      <c r="E50" s="293">
        <f t="shared" si="6"/>
        <v>87000</v>
      </c>
      <c r="F50" s="282">
        <f t="shared" si="6"/>
        <v>44900</v>
      </c>
      <c r="G50" s="283">
        <f t="shared" si="6"/>
        <v>0</v>
      </c>
      <c r="H50" s="283">
        <f t="shared" si="6"/>
        <v>0</v>
      </c>
      <c r="I50" s="283">
        <f t="shared" si="6"/>
        <v>44900</v>
      </c>
      <c r="J50" s="293"/>
      <c r="K50" s="276"/>
    </row>
    <row r="51" spans="1:11" ht="24">
      <c r="A51" s="261">
        <v>1</v>
      </c>
      <c r="B51" s="14" t="s">
        <v>69</v>
      </c>
      <c r="C51" s="299" t="s">
        <v>70</v>
      </c>
      <c r="D51" s="36">
        <v>106600</v>
      </c>
      <c r="E51" s="33">
        <v>50000</v>
      </c>
      <c r="F51" s="286">
        <f>G51+H51+I51</f>
        <v>10000</v>
      </c>
      <c r="G51" s="36"/>
      <c r="H51" s="36"/>
      <c r="I51" s="36">
        <v>10000</v>
      </c>
      <c r="J51" s="294"/>
      <c r="K51" s="276" t="s">
        <v>127</v>
      </c>
    </row>
    <row r="52" spans="1:11" ht="18">
      <c r="A52" s="261">
        <v>2</v>
      </c>
      <c r="B52" s="14" t="s">
        <v>71</v>
      </c>
      <c r="C52" s="299" t="s">
        <v>72</v>
      </c>
      <c r="D52" s="36">
        <v>39285</v>
      </c>
      <c r="E52" s="33">
        <v>12000</v>
      </c>
      <c r="F52" s="286">
        <f aca="true" t="shared" si="7" ref="F52:F58">G52+H52+I52</f>
        <v>10000</v>
      </c>
      <c r="G52" s="36"/>
      <c r="H52" s="36"/>
      <c r="I52" s="36">
        <v>10000</v>
      </c>
      <c r="J52" s="294"/>
      <c r="K52" s="276" t="s">
        <v>128</v>
      </c>
    </row>
    <row r="53" spans="1:11" ht="31.5">
      <c r="A53" s="261">
        <v>3</v>
      </c>
      <c r="B53" s="14" t="s">
        <v>74</v>
      </c>
      <c r="C53" s="299" t="s">
        <v>75</v>
      </c>
      <c r="D53" s="36">
        <v>4324</v>
      </c>
      <c r="E53" s="33">
        <v>3000</v>
      </c>
      <c r="F53" s="286">
        <f t="shared" si="7"/>
        <v>1100</v>
      </c>
      <c r="G53" s="36"/>
      <c r="H53" s="36"/>
      <c r="I53" s="36">
        <v>1100</v>
      </c>
      <c r="J53" s="294"/>
      <c r="K53" s="276" t="s">
        <v>128</v>
      </c>
    </row>
    <row r="54" spans="1:11" ht="33.75">
      <c r="A54" s="261">
        <v>4</v>
      </c>
      <c r="B54" s="14" t="s">
        <v>76</v>
      </c>
      <c r="C54" s="299" t="s">
        <v>77</v>
      </c>
      <c r="D54" s="36">
        <v>11967</v>
      </c>
      <c r="E54" s="33">
        <v>3700</v>
      </c>
      <c r="F54" s="286">
        <f t="shared" si="7"/>
        <v>8000</v>
      </c>
      <c r="G54" s="36"/>
      <c r="H54" s="36"/>
      <c r="I54" s="36">
        <v>8000</v>
      </c>
      <c r="J54" s="294"/>
      <c r="K54" s="300" t="s">
        <v>129</v>
      </c>
    </row>
    <row r="55" spans="1:11" ht="31.5">
      <c r="A55" s="261">
        <v>5</v>
      </c>
      <c r="B55" s="14" t="s">
        <v>78</v>
      </c>
      <c r="C55" s="299" t="s">
        <v>79</v>
      </c>
      <c r="D55" s="36">
        <v>5869</v>
      </c>
      <c r="E55" s="33">
        <v>3300</v>
      </c>
      <c r="F55" s="286">
        <f t="shared" si="7"/>
        <v>2300</v>
      </c>
      <c r="G55" s="36"/>
      <c r="H55" s="36"/>
      <c r="I55" s="36">
        <v>2300</v>
      </c>
      <c r="J55" s="294"/>
      <c r="K55" s="276" t="s">
        <v>128</v>
      </c>
    </row>
    <row r="56" spans="1:11" ht="47.25">
      <c r="A56" s="261">
        <v>6</v>
      </c>
      <c r="B56" s="14" t="s">
        <v>80</v>
      </c>
      <c r="C56" s="299" t="s">
        <v>81</v>
      </c>
      <c r="D56" s="36">
        <v>7690</v>
      </c>
      <c r="E56" s="33">
        <v>4000</v>
      </c>
      <c r="F56" s="286">
        <f t="shared" si="7"/>
        <v>3400</v>
      </c>
      <c r="G56" s="36"/>
      <c r="H56" s="36"/>
      <c r="I56" s="36">
        <v>3400</v>
      </c>
      <c r="J56" s="294"/>
      <c r="K56" s="276" t="s">
        <v>128</v>
      </c>
    </row>
    <row r="57" spans="1:11" ht="31.5">
      <c r="A57" s="261">
        <v>7</v>
      </c>
      <c r="B57" s="301" t="s">
        <v>82</v>
      </c>
      <c r="C57" s="299" t="s">
        <v>83</v>
      </c>
      <c r="D57" s="36">
        <v>12401</v>
      </c>
      <c r="E57" s="33">
        <v>6000</v>
      </c>
      <c r="F57" s="286">
        <f t="shared" si="7"/>
        <v>6000</v>
      </c>
      <c r="G57" s="36"/>
      <c r="H57" s="36"/>
      <c r="I57" s="36">
        <v>6000</v>
      </c>
      <c r="J57" s="294"/>
      <c r="K57" s="276" t="s">
        <v>128</v>
      </c>
    </row>
    <row r="58" spans="1:11" ht="18">
      <c r="A58" s="261">
        <v>8</v>
      </c>
      <c r="B58" s="14" t="s">
        <v>84</v>
      </c>
      <c r="C58" s="299" t="s">
        <v>85</v>
      </c>
      <c r="D58" s="36">
        <v>9780</v>
      </c>
      <c r="E58" s="33">
        <v>5000</v>
      </c>
      <c r="F58" s="286">
        <f t="shared" si="7"/>
        <v>4100</v>
      </c>
      <c r="G58" s="36"/>
      <c r="H58" s="36"/>
      <c r="I58" s="36">
        <v>4100</v>
      </c>
      <c r="J58" s="294"/>
      <c r="K58" s="276" t="s">
        <v>128</v>
      </c>
    </row>
    <row r="59" spans="1:11" s="6" customFormat="1" ht="15.75">
      <c r="A59" s="267"/>
      <c r="B59" s="16" t="s">
        <v>66</v>
      </c>
      <c r="C59" s="302"/>
      <c r="D59" s="283">
        <f>SUM(D60:D70)</f>
        <v>92437</v>
      </c>
      <c r="E59" s="293">
        <f>SUM(E60:E64)</f>
        <v>0</v>
      </c>
      <c r="F59" s="282">
        <f>SUM(F60:F70)</f>
        <v>68900</v>
      </c>
      <c r="G59" s="283">
        <f>SUM(G60:G64)</f>
        <v>0</v>
      </c>
      <c r="H59" s="283">
        <f>SUM(H60:H64)</f>
        <v>0</v>
      </c>
      <c r="I59" s="283">
        <f>SUM(I60:I70)</f>
        <v>68900</v>
      </c>
      <c r="J59" s="293"/>
      <c r="K59" s="279"/>
    </row>
    <row r="60" spans="1:11" ht="31.5">
      <c r="A60" s="261">
        <v>1</v>
      </c>
      <c r="B60" s="14" t="s">
        <v>86</v>
      </c>
      <c r="C60" s="43" t="s">
        <v>87</v>
      </c>
      <c r="D60" s="34">
        <v>3794</v>
      </c>
      <c r="E60" s="33"/>
      <c r="F60" s="281">
        <f>G60+H60+I60</f>
        <v>3500</v>
      </c>
      <c r="G60" s="34"/>
      <c r="H60" s="34"/>
      <c r="I60" s="34">
        <v>3500</v>
      </c>
      <c r="J60" s="275"/>
      <c r="K60" s="276" t="s">
        <v>128</v>
      </c>
    </row>
    <row r="61" spans="1:11" ht="47.25">
      <c r="A61" s="261">
        <v>2</v>
      </c>
      <c r="B61" s="14" t="s">
        <v>90</v>
      </c>
      <c r="C61" s="43" t="s">
        <v>91</v>
      </c>
      <c r="D61" s="36">
        <v>10560</v>
      </c>
      <c r="E61" s="33"/>
      <c r="F61" s="281">
        <f aca="true" t="shared" si="8" ref="F61:F70">G61+H61+I61</f>
        <v>9000</v>
      </c>
      <c r="G61" s="36"/>
      <c r="H61" s="36"/>
      <c r="I61" s="36">
        <v>9000</v>
      </c>
      <c r="J61" s="294"/>
      <c r="K61" s="276" t="s">
        <v>128</v>
      </c>
    </row>
    <row r="62" spans="1:11" ht="31.5">
      <c r="A62" s="261">
        <v>3</v>
      </c>
      <c r="B62" s="14" t="s">
        <v>92</v>
      </c>
      <c r="C62" s="43" t="s">
        <v>93</v>
      </c>
      <c r="D62" s="36">
        <v>5761</v>
      </c>
      <c r="E62" s="33"/>
      <c r="F62" s="281">
        <f t="shared" si="8"/>
        <v>5000</v>
      </c>
      <c r="G62" s="36"/>
      <c r="H62" s="36"/>
      <c r="I62" s="36">
        <v>5000</v>
      </c>
      <c r="J62" s="294"/>
      <c r="K62" s="276" t="s">
        <v>128</v>
      </c>
    </row>
    <row r="63" spans="1:11" ht="31.5">
      <c r="A63" s="261">
        <v>4</v>
      </c>
      <c r="B63" s="14" t="s">
        <v>94</v>
      </c>
      <c r="C63" s="299" t="s">
        <v>95</v>
      </c>
      <c r="D63" s="36">
        <v>5851</v>
      </c>
      <c r="E63" s="33"/>
      <c r="F63" s="281">
        <f t="shared" si="8"/>
        <v>5000</v>
      </c>
      <c r="G63" s="36"/>
      <c r="H63" s="36"/>
      <c r="I63" s="36">
        <v>5000</v>
      </c>
      <c r="J63" s="294"/>
      <c r="K63" s="276" t="s">
        <v>128</v>
      </c>
    </row>
    <row r="64" spans="1:11" ht="47.25">
      <c r="A64" s="261">
        <v>5</v>
      </c>
      <c r="B64" s="14" t="s">
        <v>96</v>
      </c>
      <c r="C64" s="43" t="s">
        <v>97</v>
      </c>
      <c r="D64" s="36">
        <v>2000</v>
      </c>
      <c r="E64" s="33"/>
      <c r="F64" s="281">
        <f t="shared" si="8"/>
        <v>2000</v>
      </c>
      <c r="G64" s="36"/>
      <c r="H64" s="36"/>
      <c r="I64" s="36">
        <v>2000</v>
      </c>
      <c r="J64" s="294"/>
      <c r="K64" s="276" t="s">
        <v>128</v>
      </c>
    </row>
    <row r="65" spans="1:11" ht="18">
      <c r="A65" s="261">
        <v>6</v>
      </c>
      <c r="B65" s="14" t="s">
        <v>88</v>
      </c>
      <c r="C65" s="284" t="s">
        <v>89</v>
      </c>
      <c r="D65" s="36">
        <v>8473</v>
      </c>
      <c r="E65" s="33"/>
      <c r="F65" s="281">
        <v>7000</v>
      </c>
      <c r="G65" s="36"/>
      <c r="H65" s="36"/>
      <c r="I65" s="36">
        <v>7000</v>
      </c>
      <c r="J65" s="294"/>
      <c r="K65" s="300" t="s">
        <v>161</v>
      </c>
    </row>
    <row r="66" spans="1:11" ht="47.25">
      <c r="A66" s="261">
        <v>7</v>
      </c>
      <c r="B66" s="14" t="s">
        <v>520</v>
      </c>
      <c r="C66" s="299" t="s">
        <v>73</v>
      </c>
      <c r="D66" s="36">
        <v>1498</v>
      </c>
      <c r="E66" s="33"/>
      <c r="F66" s="286">
        <f>G66+H66+I66</f>
        <v>1400</v>
      </c>
      <c r="G66" s="36"/>
      <c r="H66" s="36"/>
      <c r="I66" s="36">
        <v>1400</v>
      </c>
      <c r="J66" s="294"/>
      <c r="K66" s="276" t="s">
        <v>126</v>
      </c>
    </row>
    <row r="67" spans="1:11" ht="36">
      <c r="A67" s="261">
        <v>8</v>
      </c>
      <c r="B67" s="14" t="s">
        <v>162</v>
      </c>
      <c r="C67" s="43" t="s">
        <v>171</v>
      </c>
      <c r="D67" s="36"/>
      <c r="E67" s="33"/>
      <c r="F67" s="264">
        <v>8000</v>
      </c>
      <c r="G67" s="32"/>
      <c r="H67" s="32"/>
      <c r="I67" s="32">
        <v>8000</v>
      </c>
      <c r="J67" s="33"/>
      <c r="K67" s="276" t="s">
        <v>123</v>
      </c>
    </row>
    <row r="68" spans="1:11" ht="28.5" customHeight="1">
      <c r="A68" s="261">
        <v>9</v>
      </c>
      <c r="B68" s="14" t="s">
        <v>136</v>
      </c>
      <c r="C68" s="299" t="s">
        <v>167</v>
      </c>
      <c r="D68" s="36">
        <v>18500</v>
      </c>
      <c r="E68" s="33"/>
      <c r="F68" s="281">
        <f t="shared" si="8"/>
        <v>9000</v>
      </c>
      <c r="G68" s="36"/>
      <c r="H68" s="36"/>
      <c r="I68" s="36">
        <v>9000</v>
      </c>
      <c r="J68" s="294"/>
      <c r="K68" s="276" t="s">
        <v>141</v>
      </c>
    </row>
    <row r="69" spans="1:11" ht="31.5">
      <c r="A69" s="261">
        <v>10</v>
      </c>
      <c r="B69" s="14" t="s">
        <v>137</v>
      </c>
      <c r="C69" s="299" t="s">
        <v>168</v>
      </c>
      <c r="D69" s="36">
        <v>17000</v>
      </c>
      <c r="E69" s="33"/>
      <c r="F69" s="281">
        <f t="shared" si="8"/>
        <v>10000</v>
      </c>
      <c r="G69" s="36"/>
      <c r="H69" s="36"/>
      <c r="I69" s="36">
        <v>10000</v>
      </c>
      <c r="J69" s="294"/>
      <c r="K69" s="276" t="s">
        <v>139</v>
      </c>
    </row>
    <row r="70" spans="1:11" ht="31.5">
      <c r="A70" s="261">
        <v>11</v>
      </c>
      <c r="B70" s="14" t="s">
        <v>138</v>
      </c>
      <c r="C70" s="299" t="s">
        <v>169</v>
      </c>
      <c r="D70" s="36">
        <v>19000</v>
      </c>
      <c r="E70" s="33"/>
      <c r="F70" s="281">
        <f t="shared" si="8"/>
        <v>9000</v>
      </c>
      <c r="G70" s="36"/>
      <c r="H70" s="36"/>
      <c r="I70" s="36">
        <v>9000</v>
      </c>
      <c r="J70" s="294"/>
      <c r="K70" s="276" t="s">
        <v>170</v>
      </c>
    </row>
    <row r="71" spans="1:11" s="24" customFormat="1" ht="15.75">
      <c r="A71" s="292" t="s">
        <v>114</v>
      </c>
      <c r="B71" s="353" t="s">
        <v>98</v>
      </c>
      <c r="C71" s="303"/>
      <c r="D71" s="331"/>
      <c r="E71" s="33"/>
      <c r="F71" s="333">
        <v>22000</v>
      </c>
      <c r="G71" s="331">
        <v>4000</v>
      </c>
      <c r="H71" s="331"/>
      <c r="I71" s="331">
        <v>18000</v>
      </c>
      <c r="J71" s="332"/>
      <c r="K71" s="276"/>
    </row>
    <row r="72" spans="1:11" s="24" customFormat="1" ht="15.75">
      <c r="A72" s="292" t="s">
        <v>115</v>
      </c>
      <c r="B72" s="353" t="s">
        <v>99</v>
      </c>
      <c r="C72" s="303"/>
      <c r="D72" s="354">
        <f>D73+D78</f>
        <v>243692</v>
      </c>
      <c r="E72" s="355">
        <f>E73</f>
        <v>47533</v>
      </c>
      <c r="F72" s="356">
        <f>F73+F78</f>
        <v>42000</v>
      </c>
      <c r="G72" s="354">
        <f>G73+G78</f>
        <v>0</v>
      </c>
      <c r="H72" s="354">
        <f>H73+H78</f>
        <v>0</v>
      </c>
      <c r="I72" s="354">
        <f>I73+I78</f>
        <v>42000</v>
      </c>
      <c r="J72" s="355"/>
      <c r="K72" s="276"/>
    </row>
    <row r="73" spans="1:11" ht="15.75">
      <c r="A73" s="292"/>
      <c r="B73" s="268" t="s">
        <v>110</v>
      </c>
      <c r="C73" s="303"/>
      <c r="D73" s="283">
        <f aca="true" t="shared" si="9" ref="D73:I73">SUM(D74:D77)</f>
        <v>239460</v>
      </c>
      <c r="E73" s="293">
        <f t="shared" si="9"/>
        <v>47533</v>
      </c>
      <c r="F73" s="282">
        <f t="shared" si="9"/>
        <v>40000</v>
      </c>
      <c r="G73" s="283">
        <f t="shared" si="9"/>
        <v>0</v>
      </c>
      <c r="H73" s="283">
        <f t="shared" si="9"/>
        <v>0</v>
      </c>
      <c r="I73" s="283">
        <f t="shared" si="9"/>
        <v>40000</v>
      </c>
      <c r="J73" s="293"/>
      <c r="K73" s="276"/>
    </row>
    <row r="74" spans="1:11" ht="18">
      <c r="A74" s="261">
        <v>1</v>
      </c>
      <c r="B74" s="14" t="s">
        <v>521</v>
      </c>
      <c r="C74" s="43" t="s">
        <v>100</v>
      </c>
      <c r="D74" s="36">
        <v>163226</v>
      </c>
      <c r="E74" s="33">
        <v>25000</v>
      </c>
      <c r="F74" s="264">
        <v>27000</v>
      </c>
      <c r="G74" s="32"/>
      <c r="H74" s="32"/>
      <c r="I74" s="32">
        <v>27000</v>
      </c>
      <c r="J74" s="33"/>
      <c r="K74" s="276" t="s">
        <v>130</v>
      </c>
    </row>
    <row r="75" spans="1:11" ht="31.5">
      <c r="A75" s="296">
        <v>2</v>
      </c>
      <c r="B75" s="304" t="s">
        <v>121</v>
      </c>
      <c r="C75" s="43" t="s">
        <v>101</v>
      </c>
      <c r="D75" s="34">
        <v>22997</v>
      </c>
      <c r="E75" s="33">
        <v>5000</v>
      </c>
      <c r="F75" s="264">
        <v>5000</v>
      </c>
      <c r="G75" s="32"/>
      <c r="H75" s="32"/>
      <c r="I75" s="32">
        <v>5000</v>
      </c>
      <c r="J75" s="33"/>
      <c r="K75" s="276" t="s">
        <v>131</v>
      </c>
    </row>
    <row r="76" spans="1:11" ht="31.5">
      <c r="A76" s="261">
        <v>3</v>
      </c>
      <c r="B76" s="14" t="s">
        <v>102</v>
      </c>
      <c r="C76" s="43" t="s">
        <v>103</v>
      </c>
      <c r="D76" s="36">
        <v>7943</v>
      </c>
      <c r="E76" s="33">
        <v>4000</v>
      </c>
      <c r="F76" s="264">
        <v>3000</v>
      </c>
      <c r="G76" s="32"/>
      <c r="H76" s="32"/>
      <c r="I76" s="32">
        <v>3000</v>
      </c>
      <c r="J76" s="33"/>
      <c r="K76" s="276" t="s">
        <v>131</v>
      </c>
    </row>
    <row r="77" spans="1:11" ht="63">
      <c r="A77" s="261">
        <v>4</v>
      </c>
      <c r="B77" s="14" t="s">
        <v>104</v>
      </c>
      <c r="C77" s="43" t="s">
        <v>105</v>
      </c>
      <c r="D77" s="34">
        <v>45294</v>
      </c>
      <c r="E77" s="33">
        <v>13533</v>
      </c>
      <c r="F77" s="264">
        <v>5000</v>
      </c>
      <c r="G77" s="32"/>
      <c r="H77" s="32"/>
      <c r="I77" s="32">
        <v>5000</v>
      </c>
      <c r="J77" s="33"/>
      <c r="K77" s="276" t="s">
        <v>132</v>
      </c>
    </row>
    <row r="78" spans="1:11" ht="15.75">
      <c r="A78" s="261"/>
      <c r="B78" s="16" t="s">
        <v>66</v>
      </c>
      <c r="C78" s="43"/>
      <c r="D78" s="283">
        <f>SUM(D79)</f>
        <v>4232</v>
      </c>
      <c r="E78" s="33"/>
      <c r="F78" s="39">
        <f>SUM(F79)</f>
        <v>2000</v>
      </c>
      <c r="G78" s="35">
        <f>SUM(G79)</f>
        <v>0</v>
      </c>
      <c r="H78" s="35">
        <f>SUM(H79)</f>
        <v>0</v>
      </c>
      <c r="I78" s="35">
        <f>SUM(I79)</f>
        <v>2000</v>
      </c>
      <c r="J78" s="33"/>
      <c r="K78" s="276"/>
    </row>
    <row r="79" spans="1:11" ht="18">
      <c r="A79" s="261">
        <v>1</v>
      </c>
      <c r="B79" s="297" t="s">
        <v>108</v>
      </c>
      <c r="C79" s="43" t="s">
        <v>109</v>
      </c>
      <c r="D79" s="305">
        <v>4232</v>
      </c>
      <c r="E79" s="33"/>
      <c r="F79" s="264">
        <v>2000</v>
      </c>
      <c r="G79" s="32"/>
      <c r="H79" s="32"/>
      <c r="I79" s="32">
        <v>2000</v>
      </c>
      <c r="J79" s="33"/>
      <c r="K79" s="276" t="s">
        <v>379</v>
      </c>
    </row>
    <row r="80" spans="1:11" s="7" customFormat="1" ht="15.75">
      <c r="A80" s="292" t="s">
        <v>116</v>
      </c>
      <c r="B80" s="344" t="s">
        <v>28</v>
      </c>
      <c r="C80" s="345"/>
      <c r="D80" s="341">
        <f aca="true" t="shared" si="10" ref="D80:I80">D81</f>
        <v>45558</v>
      </c>
      <c r="E80" s="342">
        <f t="shared" si="10"/>
        <v>33559</v>
      </c>
      <c r="F80" s="346">
        <f t="shared" si="10"/>
        <v>8500</v>
      </c>
      <c r="G80" s="341">
        <f t="shared" si="10"/>
        <v>8500</v>
      </c>
      <c r="H80" s="341">
        <f t="shared" si="10"/>
        <v>0</v>
      </c>
      <c r="I80" s="341">
        <f t="shared" si="10"/>
        <v>0</v>
      </c>
      <c r="J80" s="342"/>
      <c r="K80" s="347"/>
    </row>
    <row r="81" spans="1:11" s="6" customFormat="1" ht="15.75">
      <c r="A81" s="267"/>
      <c r="B81" s="268" t="s">
        <v>110</v>
      </c>
      <c r="C81" s="277"/>
      <c r="D81" s="270">
        <f aca="true" t="shared" si="11" ref="D81:I81">SUM(D82:D85)</f>
        <v>45558</v>
      </c>
      <c r="E81" s="271">
        <f t="shared" si="11"/>
        <v>33559</v>
      </c>
      <c r="F81" s="278">
        <f t="shared" si="11"/>
        <v>8500</v>
      </c>
      <c r="G81" s="270">
        <f t="shared" si="11"/>
        <v>8500</v>
      </c>
      <c r="H81" s="270">
        <f t="shared" si="11"/>
        <v>0</v>
      </c>
      <c r="I81" s="270">
        <f t="shared" si="11"/>
        <v>0</v>
      </c>
      <c r="J81" s="271"/>
      <c r="K81" s="279"/>
    </row>
    <row r="82" spans="1:11" ht="36">
      <c r="A82" s="261">
        <v>1</v>
      </c>
      <c r="B82" s="17" t="s">
        <v>34</v>
      </c>
      <c r="C82" s="43" t="s">
        <v>21</v>
      </c>
      <c r="D82" s="32">
        <v>10554</v>
      </c>
      <c r="E82" s="33">
        <v>9000</v>
      </c>
      <c r="F82" s="281">
        <f>G82+H82+I82</f>
        <v>1500</v>
      </c>
      <c r="G82" s="34">
        <v>1500</v>
      </c>
      <c r="H82" s="34"/>
      <c r="I82" s="34"/>
      <c r="J82" s="275"/>
      <c r="K82" s="276" t="s">
        <v>33</v>
      </c>
    </row>
    <row r="83" spans="1:11" ht="54">
      <c r="A83" s="261">
        <v>2</v>
      </c>
      <c r="B83" s="15" t="s">
        <v>13</v>
      </c>
      <c r="C83" s="43" t="s">
        <v>22</v>
      </c>
      <c r="D83" s="32">
        <v>25753</v>
      </c>
      <c r="E83" s="33">
        <v>20559</v>
      </c>
      <c r="F83" s="281">
        <v>3000</v>
      </c>
      <c r="G83" s="34">
        <v>3000</v>
      </c>
      <c r="H83" s="34"/>
      <c r="I83" s="34"/>
      <c r="J83" s="275"/>
      <c r="K83" s="276" t="s">
        <v>31</v>
      </c>
    </row>
    <row r="84" spans="1:11" ht="31.5">
      <c r="A84" s="261">
        <v>3</v>
      </c>
      <c r="B84" s="14" t="s">
        <v>522</v>
      </c>
      <c r="C84" s="43" t="s">
        <v>106</v>
      </c>
      <c r="D84" s="36">
        <v>4314</v>
      </c>
      <c r="E84" s="33">
        <v>2000</v>
      </c>
      <c r="F84" s="286">
        <v>2000</v>
      </c>
      <c r="G84" s="36">
        <v>2000</v>
      </c>
      <c r="H84" s="36"/>
      <c r="I84" s="36"/>
      <c r="J84" s="294"/>
      <c r="K84" s="276" t="s">
        <v>380</v>
      </c>
    </row>
    <row r="85" spans="1:11" ht="31.5">
      <c r="A85" s="261">
        <v>4</v>
      </c>
      <c r="B85" s="14" t="s">
        <v>523</v>
      </c>
      <c r="C85" s="43" t="s">
        <v>107</v>
      </c>
      <c r="D85" s="36">
        <v>4937</v>
      </c>
      <c r="E85" s="33">
        <v>2000</v>
      </c>
      <c r="F85" s="281">
        <v>2000</v>
      </c>
      <c r="G85" s="34">
        <v>2000</v>
      </c>
      <c r="H85" s="34"/>
      <c r="I85" s="34"/>
      <c r="J85" s="275"/>
      <c r="K85" s="276" t="s">
        <v>133</v>
      </c>
    </row>
    <row r="86" spans="1:11" s="7" customFormat="1" ht="15" customHeight="1">
      <c r="A86" s="292" t="s">
        <v>117</v>
      </c>
      <c r="B86" s="357" t="s">
        <v>111</v>
      </c>
      <c r="C86" s="298"/>
      <c r="D86" s="331">
        <f>D87</f>
        <v>47054</v>
      </c>
      <c r="E86" s="332">
        <f>E87</f>
        <v>12000</v>
      </c>
      <c r="F86" s="333">
        <f>F87</f>
        <v>14000</v>
      </c>
      <c r="G86" s="331">
        <f>G87</f>
        <v>14000</v>
      </c>
      <c r="H86" s="331">
        <f>K87</f>
        <v>0</v>
      </c>
      <c r="I86" s="331">
        <f>L87</f>
        <v>0</v>
      </c>
      <c r="J86" s="332"/>
      <c r="K86" s="347"/>
    </row>
    <row r="87" spans="1:11" ht="15.75">
      <c r="A87" s="261"/>
      <c r="B87" s="268" t="s">
        <v>110</v>
      </c>
      <c r="C87" s="43"/>
      <c r="D87" s="35">
        <f aca="true" t="shared" si="12" ref="D87:I87">SUM(D88:D89)</f>
        <v>47054</v>
      </c>
      <c r="E87" s="38">
        <f t="shared" si="12"/>
        <v>12000</v>
      </c>
      <c r="F87" s="39">
        <f t="shared" si="12"/>
        <v>14000</v>
      </c>
      <c r="G87" s="35">
        <f t="shared" si="12"/>
        <v>14000</v>
      </c>
      <c r="H87" s="35">
        <f t="shared" si="12"/>
        <v>0</v>
      </c>
      <c r="I87" s="35">
        <f t="shared" si="12"/>
        <v>0</v>
      </c>
      <c r="J87" s="38"/>
      <c r="K87" s="276"/>
    </row>
    <row r="88" spans="1:11" ht="27">
      <c r="A88" s="261">
        <v>1</v>
      </c>
      <c r="B88" s="295" t="s">
        <v>119</v>
      </c>
      <c r="C88" s="299" t="s">
        <v>112</v>
      </c>
      <c r="D88" s="36">
        <v>28030</v>
      </c>
      <c r="E88" s="33">
        <v>5000</v>
      </c>
      <c r="F88" s="281">
        <v>5000</v>
      </c>
      <c r="G88" s="34">
        <v>5000</v>
      </c>
      <c r="H88" s="34"/>
      <c r="I88" s="34"/>
      <c r="J88" s="275"/>
      <c r="K88" s="276" t="s">
        <v>122</v>
      </c>
    </row>
    <row r="89" spans="1:11" ht="18">
      <c r="A89" s="261">
        <v>2</v>
      </c>
      <c r="B89" s="295" t="s">
        <v>524</v>
      </c>
      <c r="C89" s="43" t="s">
        <v>113</v>
      </c>
      <c r="D89" s="36">
        <v>19024</v>
      </c>
      <c r="E89" s="33">
        <v>7000</v>
      </c>
      <c r="F89" s="281">
        <v>9000</v>
      </c>
      <c r="G89" s="34">
        <v>9000</v>
      </c>
      <c r="H89" s="34"/>
      <c r="I89" s="34"/>
      <c r="J89" s="275"/>
      <c r="K89" s="276" t="s">
        <v>123</v>
      </c>
    </row>
    <row r="90" spans="1:11" s="7" customFormat="1" ht="31.5">
      <c r="A90" s="292" t="s">
        <v>118</v>
      </c>
      <c r="B90" s="353" t="s">
        <v>163</v>
      </c>
      <c r="C90" s="358"/>
      <c r="D90" s="354"/>
      <c r="E90" s="332"/>
      <c r="F90" s="333">
        <v>6000</v>
      </c>
      <c r="G90" s="331">
        <v>6000</v>
      </c>
      <c r="H90" s="359"/>
      <c r="I90" s="359"/>
      <c r="J90" s="360"/>
      <c r="K90" s="347"/>
    </row>
    <row r="91" spans="1:11" s="7" customFormat="1" ht="15.75">
      <c r="A91" s="292" t="s">
        <v>135</v>
      </c>
      <c r="B91" s="353" t="s">
        <v>525</v>
      </c>
      <c r="C91" s="292"/>
      <c r="D91" s="354"/>
      <c r="E91" s="332"/>
      <c r="F91" s="333">
        <v>353253</v>
      </c>
      <c r="G91" s="331"/>
      <c r="H91" s="331">
        <v>353253</v>
      </c>
      <c r="I91" s="331"/>
      <c r="J91" s="332"/>
      <c r="K91" s="361"/>
    </row>
    <row r="92" spans="1:11" s="7" customFormat="1" ht="25.5">
      <c r="A92" s="292" t="s">
        <v>155</v>
      </c>
      <c r="B92" s="353" t="s">
        <v>177</v>
      </c>
      <c r="C92" s="292"/>
      <c r="D92" s="354"/>
      <c r="E92" s="332"/>
      <c r="F92" s="333">
        <v>237144</v>
      </c>
      <c r="G92" s="331"/>
      <c r="H92" s="331"/>
      <c r="I92" s="331"/>
      <c r="J92" s="332">
        <v>237144</v>
      </c>
      <c r="K92" s="306" t="s">
        <v>353</v>
      </c>
    </row>
    <row r="93" spans="1:11" s="30" customFormat="1" ht="18.75">
      <c r="A93" s="328" t="s">
        <v>46</v>
      </c>
      <c r="B93" s="362" t="s">
        <v>47</v>
      </c>
      <c r="C93" s="328"/>
      <c r="D93" s="331"/>
      <c r="E93" s="332"/>
      <c r="F93" s="333">
        <f>F94+F101+F108+F115+F122+F129+F136+F143+F150+F157</f>
        <v>318400</v>
      </c>
      <c r="G93" s="331">
        <f>G94+G101+G108+G115+G122+G129+G136+G143+G150+G157</f>
        <v>149500</v>
      </c>
      <c r="H93" s="331">
        <f>H94+H101+H108+H115+H122+H129+H136+H143+H150+H157</f>
        <v>168900</v>
      </c>
      <c r="I93" s="331"/>
      <c r="J93" s="332"/>
      <c r="K93" s="363"/>
    </row>
    <row r="94" spans="1:16" ht="15.75">
      <c r="A94" s="364" t="s">
        <v>48</v>
      </c>
      <c r="B94" s="365" t="s">
        <v>145</v>
      </c>
      <c r="C94" s="11"/>
      <c r="D94" s="32"/>
      <c r="E94" s="33"/>
      <c r="F94" s="333">
        <f>G94+H94+I94</f>
        <v>61100</v>
      </c>
      <c r="G94" s="331">
        <f>SUM(G96:G97)</f>
        <v>16100</v>
      </c>
      <c r="H94" s="331">
        <f>SUM(H96:H97)</f>
        <v>45000</v>
      </c>
      <c r="I94" s="32"/>
      <c r="J94" s="33"/>
      <c r="K94" s="276"/>
      <c r="P94" s="1">
        <f>M93*60%</f>
        <v>0</v>
      </c>
    </row>
    <row r="95" spans="1:11" s="8" customFormat="1" ht="15.75">
      <c r="A95" s="307">
        <v>1</v>
      </c>
      <c r="B95" s="308" t="s">
        <v>204</v>
      </c>
      <c r="C95" s="50"/>
      <c r="D95" s="51"/>
      <c r="E95" s="52"/>
      <c r="F95" s="309"/>
      <c r="G95" s="51"/>
      <c r="H95" s="51"/>
      <c r="I95" s="51"/>
      <c r="J95" s="52"/>
      <c r="K95" s="310"/>
    </row>
    <row r="96" spans="1:11" ht="15.75">
      <c r="A96" s="311" t="s">
        <v>201</v>
      </c>
      <c r="B96" s="312" t="s">
        <v>382</v>
      </c>
      <c r="C96" s="263"/>
      <c r="D96" s="34"/>
      <c r="E96" s="275"/>
      <c r="F96" s="264">
        <f>G96+H96+I96</f>
        <v>16100</v>
      </c>
      <c r="G96" s="285">
        <v>16100</v>
      </c>
      <c r="H96" s="285"/>
      <c r="I96" s="34"/>
      <c r="J96" s="275"/>
      <c r="K96" s="276"/>
    </row>
    <row r="97" spans="1:11" ht="15.75">
      <c r="A97" s="311" t="s">
        <v>202</v>
      </c>
      <c r="B97" s="312" t="s">
        <v>45</v>
      </c>
      <c r="C97" s="263"/>
      <c r="D97" s="313"/>
      <c r="E97" s="314"/>
      <c r="F97" s="264">
        <f>G97+H97+I97</f>
        <v>45000</v>
      </c>
      <c r="G97" s="315"/>
      <c r="H97" s="315">
        <v>45000</v>
      </c>
      <c r="I97" s="313"/>
      <c r="J97" s="314"/>
      <c r="K97" s="265"/>
    </row>
    <row r="98" spans="1:11" s="8" customFormat="1" ht="15.75">
      <c r="A98" s="307">
        <v>2</v>
      </c>
      <c r="B98" s="308" t="s">
        <v>203</v>
      </c>
      <c r="C98" s="316"/>
      <c r="D98" s="317"/>
      <c r="E98" s="318"/>
      <c r="F98" s="309"/>
      <c r="G98" s="319"/>
      <c r="H98" s="319"/>
      <c r="I98" s="317"/>
      <c r="J98" s="318"/>
      <c r="K98" s="320"/>
    </row>
    <row r="99" spans="1:11" ht="15.75">
      <c r="A99" s="311" t="s">
        <v>201</v>
      </c>
      <c r="B99" s="312" t="s">
        <v>200</v>
      </c>
      <c r="C99" s="263"/>
      <c r="D99" s="313"/>
      <c r="E99" s="314"/>
      <c r="F99" s="264">
        <v>2130</v>
      </c>
      <c r="G99" s="315"/>
      <c r="H99" s="315"/>
      <c r="I99" s="313"/>
      <c r="J99" s="314"/>
      <c r="K99" s="265"/>
    </row>
    <row r="100" spans="1:11" ht="15.75">
      <c r="A100" s="311" t="s">
        <v>202</v>
      </c>
      <c r="B100" s="312" t="s">
        <v>526</v>
      </c>
      <c r="C100" s="263"/>
      <c r="D100" s="313"/>
      <c r="E100" s="314"/>
      <c r="F100" s="264">
        <v>15000</v>
      </c>
      <c r="G100" s="315"/>
      <c r="H100" s="315"/>
      <c r="I100" s="313"/>
      <c r="J100" s="314"/>
      <c r="K100" s="265"/>
    </row>
    <row r="101" spans="1:11" ht="15.75">
      <c r="A101" s="364" t="s">
        <v>49</v>
      </c>
      <c r="B101" s="365" t="s">
        <v>146</v>
      </c>
      <c r="C101" s="263"/>
      <c r="D101" s="313"/>
      <c r="E101" s="314"/>
      <c r="F101" s="333">
        <f>G101+H101+I101</f>
        <v>30840</v>
      </c>
      <c r="G101" s="366">
        <f>SUM(G103:G104)</f>
        <v>15640</v>
      </c>
      <c r="H101" s="366">
        <f>SUM(H103:H104)</f>
        <v>15200</v>
      </c>
      <c r="I101" s="313"/>
      <c r="J101" s="314"/>
      <c r="K101" s="265"/>
    </row>
    <row r="102" spans="1:11" ht="15.75">
      <c r="A102" s="307">
        <v>1</v>
      </c>
      <c r="B102" s="308" t="s">
        <v>527</v>
      </c>
      <c r="C102" s="263"/>
      <c r="D102" s="313"/>
      <c r="E102" s="314"/>
      <c r="F102" s="333"/>
      <c r="G102" s="366"/>
      <c r="H102" s="366"/>
      <c r="I102" s="313"/>
      <c r="J102" s="314"/>
      <c r="K102" s="265"/>
    </row>
    <row r="103" spans="1:11" ht="15.75">
      <c r="A103" s="311" t="s">
        <v>201</v>
      </c>
      <c r="B103" s="312" t="s">
        <v>382</v>
      </c>
      <c r="C103" s="263"/>
      <c r="D103" s="313"/>
      <c r="E103" s="314"/>
      <c r="F103" s="264">
        <f>G103+H103+I103</f>
        <v>15640</v>
      </c>
      <c r="G103" s="315">
        <v>15640</v>
      </c>
      <c r="H103" s="315"/>
      <c r="I103" s="313"/>
      <c r="J103" s="314"/>
      <c r="K103" s="265"/>
    </row>
    <row r="104" spans="1:11" ht="15.75">
      <c r="A104" s="311" t="s">
        <v>202</v>
      </c>
      <c r="B104" s="312" t="s">
        <v>45</v>
      </c>
      <c r="C104" s="263"/>
      <c r="D104" s="313"/>
      <c r="E104" s="314"/>
      <c r="F104" s="264">
        <f>G104+H104+I104</f>
        <v>15200</v>
      </c>
      <c r="G104" s="315"/>
      <c r="H104" s="315">
        <v>15200</v>
      </c>
      <c r="I104" s="313"/>
      <c r="J104" s="314"/>
      <c r="K104" s="265"/>
    </row>
    <row r="105" spans="1:11" ht="15.75">
      <c r="A105" s="307">
        <v>2</v>
      </c>
      <c r="B105" s="308" t="s">
        <v>203</v>
      </c>
      <c r="C105" s="263"/>
      <c r="D105" s="313"/>
      <c r="E105" s="314"/>
      <c r="F105" s="264"/>
      <c r="G105" s="315"/>
      <c r="H105" s="315"/>
      <c r="I105" s="313"/>
      <c r="J105" s="314"/>
      <c r="K105" s="265"/>
    </row>
    <row r="106" spans="1:11" ht="15.75">
      <c r="A106" s="311" t="s">
        <v>201</v>
      </c>
      <c r="B106" s="312" t="s">
        <v>200</v>
      </c>
      <c r="C106" s="263"/>
      <c r="D106" s="313"/>
      <c r="E106" s="314"/>
      <c r="F106" s="264">
        <v>1080</v>
      </c>
      <c r="G106" s="315"/>
      <c r="H106" s="315"/>
      <c r="I106" s="313"/>
      <c r="J106" s="314"/>
      <c r="K106" s="265"/>
    </row>
    <row r="107" spans="1:11" ht="15.75">
      <c r="A107" s="311" t="s">
        <v>202</v>
      </c>
      <c r="B107" s="312" t="s">
        <v>526</v>
      </c>
      <c r="C107" s="263"/>
      <c r="D107" s="313"/>
      <c r="E107" s="314"/>
      <c r="F107" s="264">
        <v>7700</v>
      </c>
      <c r="G107" s="315"/>
      <c r="H107" s="315"/>
      <c r="I107" s="313"/>
      <c r="J107" s="314"/>
      <c r="K107" s="265"/>
    </row>
    <row r="108" spans="1:11" ht="15.75">
      <c r="A108" s="364" t="s">
        <v>50</v>
      </c>
      <c r="B108" s="365" t="s">
        <v>147</v>
      </c>
      <c r="C108" s="263"/>
      <c r="D108" s="313"/>
      <c r="E108" s="314"/>
      <c r="F108" s="333">
        <f>G108+H108+I108</f>
        <v>28800</v>
      </c>
      <c r="G108" s="366">
        <f>SUM(G110:G111)</f>
        <v>13800</v>
      </c>
      <c r="H108" s="366">
        <f>SUM(H110:H111)</f>
        <v>15000</v>
      </c>
      <c r="I108" s="313"/>
      <c r="J108" s="314"/>
      <c r="K108" s="265"/>
    </row>
    <row r="109" spans="1:11" ht="15.75">
      <c r="A109" s="307">
        <v>1</v>
      </c>
      <c r="B109" s="308" t="s">
        <v>204</v>
      </c>
      <c r="C109" s="263"/>
      <c r="D109" s="313"/>
      <c r="E109" s="314"/>
      <c r="F109" s="333"/>
      <c r="G109" s="366"/>
      <c r="H109" s="366"/>
      <c r="I109" s="313"/>
      <c r="J109" s="314"/>
      <c r="K109" s="265"/>
    </row>
    <row r="110" spans="1:11" ht="15.75">
      <c r="A110" s="311" t="s">
        <v>201</v>
      </c>
      <c r="B110" s="312" t="s">
        <v>382</v>
      </c>
      <c r="C110" s="263"/>
      <c r="D110" s="313"/>
      <c r="E110" s="314"/>
      <c r="F110" s="264">
        <f>G110+H110+I110</f>
        <v>13800</v>
      </c>
      <c r="G110" s="315">
        <v>13800</v>
      </c>
      <c r="H110" s="315"/>
      <c r="I110" s="313"/>
      <c r="J110" s="314"/>
      <c r="K110" s="265"/>
    </row>
    <row r="111" spans="1:11" ht="15.75">
      <c r="A111" s="311" t="s">
        <v>202</v>
      </c>
      <c r="B111" s="312" t="s">
        <v>45</v>
      </c>
      <c r="C111" s="263"/>
      <c r="D111" s="313"/>
      <c r="E111" s="314"/>
      <c r="F111" s="264">
        <f>G111+H111+I111</f>
        <v>15000</v>
      </c>
      <c r="G111" s="315"/>
      <c r="H111" s="315">
        <v>15000</v>
      </c>
      <c r="I111" s="313"/>
      <c r="J111" s="314"/>
      <c r="K111" s="265"/>
    </row>
    <row r="112" spans="1:11" ht="15.75">
      <c r="A112" s="307">
        <v>2</v>
      </c>
      <c r="B112" s="308" t="s">
        <v>203</v>
      </c>
      <c r="C112" s="263"/>
      <c r="D112" s="313"/>
      <c r="E112" s="314"/>
      <c r="F112" s="264"/>
      <c r="G112" s="315"/>
      <c r="H112" s="315"/>
      <c r="I112" s="313"/>
      <c r="J112" s="314"/>
      <c r="K112" s="265"/>
    </row>
    <row r="113" spans="1:11" ht="15.75">
      <c r="A113" s="311" t="s">
        <v>201</v>
      </c>
      <c r="B113" s="312" t="s">
        <v>200</v>
      </c>
      <c r="C113" s="263"/>
      <c r="D113" s="313"/>
      <c r="E113" s="314"/>
      <c r="F113" s="264">
        <v>940</v>
      </c>
      <c r="G113" s="315"/>
      <c r="H113" s="315"/>
      <c r="I113" s="313"/>
      <c r="J113" s="314"/>
      <c r="K113" s="265"/>
    </row>
    <row r="114" spans="1:11" ht="15.75">
      <c r="A114" s="311" t="s">
        <v>202</v>
      </c>
      <c r="B114" s="312" t="s">
        <v>526</v>
      </c>
      <c r="C114" s="263"/>
      <c r="D114" s="313"/>
      <c r="E114" s="314"/>
      <c r="F114" s="264">
        <v>6700</v>
      </c>
      <c r="G114" s="315"/>
      <c r="H114" s="315"/>
      <c r="I114" s="313"/>
      <c r="J114" s="314"/>
      <c r="K114" s="265"/>
    </row>
    <row r="115" spans="1:11" ht="15.75">
      <c r="A115" s="364" t="s">
        <v>51</v>
      </c>
      <c r="B115" s="365" t="s">
        <v>148</v>
      </c>
      <c r="C115" s="263"/>
      <c r="D115" s="313"/>
      <c r="E115" s="314"/>
      <c r="F115" s="333">
        <f>G115+H115+I115</f>
        <v>28848</v>
      </c>
      <c r="G115" s="366">
        <f>SUM(G117:G118)</f>
        <v>16100</v>
      </c>
      <c r="H115" s="366">
        <f>SUM(H117:H118)</f>
        <v>12748</v>
      </c>
      <c r="I115" s="313"/>
      <c r="J115" s="314"/>
      <c r="K115" s="265"/>
    </row>
    <row r="116" spans="1:11" ht="15.75">
      <c r="A116" s="307">
        <v>1</v>
      </c>
      <c r="B116" s="308" t="s">
        <v>204</v>
      </c>
      <c r="C116" s="263"/>
      <c r="D116" s="313"/>
      <c r="E116" s="314"/>
      <c r="F116" s="333"/>
      <c r="G116" s="366"/>
      <c r="H116" s="366"/>
      <c r="I116" s="313"/>
      <c r="J116" s="314"/>
      <c r="K116" s="265"/>
    </row>
    <row r="117" spans="1:11" ht="15.75">
      <c r="A117" s="311" t="s">
        <v>201</v>
      </c>
      <c r="B117" s="312" t="s">
        <v>382</v>
      </c>
      <c r="C117" s="263"/>
      <c r="D117" s="313"/>
      <c r="E117" s="314"/>
      <c r="F117" s="264">
        <f>G117+H117+I117</f>
        <v>16100</v>
      </c>
      <c r="G117" s="315">
        <v>16100</v>
      </c>
      <c r="H117" s="315"/>
      <c r="I117" s="313"/>
      <c r="J117" s="314"/>
      <c r="K117" s="265"/>
    </row>
    <row r="118" spans="1:11" ht="15.75">
      <c r="A118" s="311" t="s">
        <v>202</v>
      </c>
      <c r="B118" s="312" t="s">
        <v>45</v>
      </c>
      <c r="C118" s="263"/>
      <c r="D118" s="313"/>
      <c r="E118" s="314"/>
      <c r="F118" s="264">
        <f>G118+H118+I118</f>
        <v>12748</v>
      </c>
      <c r="G118" s="315"/>
      <c r="H118" s="315">
        <v>12748</v>
      </c>
      <c r="I118" s="313"/>
      <c r="J118" s="314"/>
      <c r="K118" s="265"/>
    </row>
    <row r="119" spans="1:11" ht="15.75">
      <c r="A119" s="307">
        <v>2</v>
      </c>
      <c r="B119" s="308" t="s">
        <v>203</v>
      </c>
      <c r="C119" s="263"/>
      <c r="D119" s="313"/>
      <c r="E119" s="314"/>
      <c r="F119" s="264"/>
      <c r="G119" s="315"/>
      <c r="H119" s="315"/>
      <c r="I119" s="313"/>
      <c r="J119" s="314"/>
      <c r="K119" s="265"/>
    </row>
    <row r="120" spans="1:11" ht="15.75">
      <c r="A120" s="311" t="s">
        <v>201</v>
      </c>
      <c r="B120" s="312" t="s">
        <v>200</v>
      </c>
      <c r="C120" s="263"/>
      <c r="D120" s="313"/>
      <c r="E120" s="314"/>
      <c r="F120" s="264">
        <v>940</v>
      </c>
      <c r="G120" s="315"/>
      <c r="H120" s="315"/>
      <c r="I120" s="313"/>
      <c r="J120" s="314"/>
      <c r="K120" s="265"/>
    </row>
    <row r="121" spans="1:11" ht="15.75">
      <c r="A121" s="311" t="s">
        <v>202</v>
      </c>
      <c r="B121" s="312" t="s">
        <v>526</v>
      </c>
      <c r="C121" s="263"/>
      <c r="D121" s="313"/>
      <c r="E121" s="314"/>
      <c r="F121" s="264">
        <v>6700</v>
      </c>
      <c r="G121" s="315"/>
      <c r="H121" s="315"/>
      <c r="I121" s="313"/>
      <c r="J121" s="314"/>
      <c r="K121" s="265"/>
    </row>
    <row r="122" spans="1:11" ht="15.75">
      <c r="A122" s="364" t="s">
        <v>52</v>
      </c>
      <c r="B122" s="365" t="s">
        <v>149</v>
      </c>
      <c r="C122" s="263"/>
      <c r="D122" s="313"/>
      <c r="E122" s="314"/>
      <c r="F122" s="333">
        <f>G122+H122+I122</f>
        <v>37026</v>
      </c>
      <c r="G122" s="366">
        <f>SUM(G124:G125)</f>
        <v>17020</v>
      </c>
      <c r="H122" s="366">
        <f>SUM(H124:H125)</f>
        <v>20006</v>
      </c>
      <c r="I122" s="313"/>
      <c r="J122" s="314"/>
      <c r="K122" s="265"/>
    </row>
    <row r="123" spans="1:11" ht="15.75">
      <c r="A123" s="307">
        <v>1</v>
      </c>
      <c r="B123" s="308" t="s">
        <v>204</v>
      </c>
      <c r="C123" s="263"/>
      <c r="D123" s="313"/>
      <c r="E123" s="314"/>
      <c r="F123" s="333"/>
      <c r="G123" s="366"/>
      <c r="H123" s="366"/>
      <c r="I123" s="313"/>
      <c r="J123" s="314"/>
      <c r="K123" s="265"/>
    </row>
    <row r="124" spans="1:11" ht="15.75">
      <c r="A124" s="311" t="s">
        <v>201</v>
      </c>
      <c r="B124" s="312" t="s">
        <v>382</v>
      </c>
      <c r="C124" s="263"/>
      <c r="D124" s="313"/>
      <c r="E124" s="314"/>
      <c r="F124" s="264">
        <f>G124+H124+I124</f>
        <v>17020</v>
      </c>
      <c r="G124" s="315">
        <v>17020</v>
      </c>
      <c r="H124" s="315"/>
      <c r="I124" s="313"/>
      <c r="J124" s="314"/>
      <c r="K124" s="265"/>
    </row>
    <row r="125" spans="1:11" ht="15.75">
      <c r="A125" s="311" t="s">
        <v>202</v>
      </c>
      <c r="B125" s="312" t="s">
        <v>45</v>
      </c>
      <c r="C125" s="263"/>
      <c r="D125" s="313"/>
      <c r="E125" s="314"/>
      <c r="F125" s="264">
        <f>G125+H125+I125</f>
        <v>20006</v>
      </c>
      <c r="G125" s="315"/>
      <c r="H125" s="315">
        <v>20006</v>
      </c>
      <c r="I125" s="313"/>
      <c r="J125" s="314"/>
      <c r="K125" s="265"/>
    </row>
    <row r="126" spans="1:11" ht="15.75">
      <c r="A126" s="307">
        <v>2</v>
      </c>
      <c r="B126" s="308" t="s">
        <v>203</v>
      </c>
      <c r="C126" s="263"/>
      <c r="D126" s="313"/>
      <c r="E126" s="314"/>
      <c r="F126" s="264"/>
      <c r="G126" s="315"/>
      <c r="H126" s="315"/>
      <c r="I126" s="313"/>
      <c r="J126" s="314"/>
      <c r="K126" s="265"/>
    </row>
    <row r="127" spans="1:11" ht="15.75">
      <c r="A127" s="311" t="s">
        <v>201</v>
      </c>
      <c r="B127" s="312" t="s">
        <v>200</v>
      </c>
      <c r="C127" s="263"/>
      <c r="D127" s="313"/>
      <c r="E127" s="314"/>
      <c r="F127" s="264">
        <v>1290</v>
      </c>
      <c r="G127" s="315"/>
      <c r="H127" s="315"/>
      <c r="I127" s="313"/>
      <c r="J127" s="314"/>
      <c r="K127" s="265"/>
    </row>
    <row r="128" spans="1:11" ht="15.75">
      <c r="A128" s="311" t="s">
        <v>202</v>
      </c>
      <c r="B128" s="312" t="s">
        <v>526</v>
      </c>
      <c r="C128" s="263"/>
      <c r="D128" s="313"/>
      <c r="E128" s="314"/>
      <c r="F128" s="264">
        <v>8500</v>
      </c>
      <c r="G128" s="315"/>
      <c r="H128" s="315"/>
      <c r="I128" s="313"/>
      <c r="J128" s="314"/>
      <c r="K128" s="265"/>
    </row>
    <row r="129" spans="1:11" ht="15.75">
      <c r="A129" s="364" t="s">
        <v>53</v>
      </c>
      <c r="B129" s="365" t="s">
        <v>150</v>
      </c>
      <c r="C129" s="263"/>
      <c r="D129" s="313"/>
      <c r="E129" s="314"/>
      <c r="F129" s="333">
        <f>G129+H129+I129</f>
        <v>31825</v>
      </c>
      <c r="G129" s="366">
        <f>SUM(G131:G132)</f>
        <v>17825</v>
      </c>
      <c r="H129" s="366">
        <f>SUM(H131:H132)</f>
        <v>14000</v>
      </c>
      <c r="I129" s="313"/>
      <c r="J129" s="314"/>
      <c r="K129" s="265"/>
    </row>
    <row r="130" spans="1:11" ht="15.75">
      <c r="A130" s="307">
        <v>1</v>
      </c>
      <c r="B130" s="308" t="s">
        <v>204</v>
      </c>
      <c r="C130" s="263"/>
      <c r="D130" s="313"/>
      <c r="E130" s="314"/>
      <c r="F130" s="333"/>
      <c r="G130" s="366"/>
      <c r="H130" s="366"/>
      <c r="I130" s="313"/>
      <c r="J130" s="314"/>
      <c r="K130" s="265"/>
    </row>
    <row r="131" spans="1:11" ht="15.75">
      <c r="A131" s="311" t="s">
        <v>201</v>
      </c>
      <c r="B131" s="312" t="s">
        <v>382</v>
      </c>
      <c r="C131" s="263"/>
      <c r="D131" s="313"/>
      <c r="E131" s="314"/>
      <c r="F131" s="264">
        <f>G131+H131+I131</f>
        <v>17825</v>
      </c>
      <c r="G131" s="315">
        <v>17825</v>
      </c>
      <c r="H131" s="315"/>
      <c r="I131" s="313"/>
      <c r="J131" s="314"/>
      <c r="K131" s="265"/>
    </row>
    <row r="132" spans="1:11" ht="15.75">
      <c r="A132" s="311" t="s">
        <v>202</v>
      </c>
      <c r="B132" s="312" t="s">
        <v>45</v>
      </c>
      <c r="C132" s="263"/>
      <c r="D132" s="313"/>
      <c r="E132" s="314"/>
      <c r="F132" s="264">
        <f>G132+H132+I132</f>
        <v>14000</v>
      </c>
      <c r="G132" s="315"/>
      <c r="H132" s="315">
        <v>14000</v>
      </c>
      <c r="I132" s="313"/>
      <c r="J132" s="314"/>
      <c r="K132" s="265"/>
    </row>
    <row r="133" spans="1:11" ht="15.75">
      <c r="A133" s="307">
        <v>2</v>
      </c>
      <c r="B133" s="308" t="s">
        <v>203</v>
      </c>
      <c r="C133" s="263"/>
      <c r="D133" s="313"/>
      <c r="E133" s="314"/>
      <c r="F133" s="264"/>
      <c r="G133" s="315"/>
      <c r="H133" s="315"/>
      <c r="I133" s="313"/>
      <c r="J133" s="314"/>
      <c r="K133" s="265"/>
    </row>
    <row r="134" spans="1:11" ht="15.75">
      <c r="A134" s="311" t="s">
        <v>201</v>
      </c>
      <c r="B134" s="312" t="s">
        <v>200</v>
      </c>
      <c r="C134" s="263"/>
      <c r="D134" s="313"/>
      <c r="E134" s="314"/>
      <c r="F134" s="264">
        <v>1110</v>
      </c>
      <c r="G134" s="315"/>
      <c r="H134" s="315"/>
      <c r="I134" s="313"/>
      <c r="J134" s="314"/>
      <c r="K134" s="265"/>
    </row>
    <row r="135" spans="1:11" ht="15.75">
      <c r="A135" s="311" t="s">
        <v>202</v>
      </c>
      <c r="B135" s="312" t="s">
        <v>526</v>
      </c>
      <c r="C135" s="263"/>
      <c r="D135" s="313"/>
      <c r="E135" s="314"/>
      <c r="F135" s="264">
        <v>7900</v>
      </c>
      <c r="G135" s="315"/>
      <c r="H135" s="315"/>
      <c r="I135" s="313"/>
      <c r="J135" s="314"/>
      <c r="K135" s="265"/>
    </row>
    <row r="136" spans="1:11" ht="15.75">
      <c r="A136" s="364" t="s">
        <v>114</v>
      </c>
      <c r="B136" s="365" t="s">
        <v>151</v>
      </c>
      <c r="C136" s="263"/>
      <c r="D136" s="313"/>
      <c r="E136" s="314"/>
      <c r="F136" s="333">
        <f>G136+H136+I136</f>
        <v>24990</v>
      </c>
      <c r="G136" s="366">
        <f>SUM(G138:G139)</f>
        <v>12650</v>
      </c>
      <c r="H136" s="366">
        <f>SUM(H138:H139)</f>
        <v>12340</v>
      </c>
      <c r="I136" s="313"/>
      <c r="J136" s="314"/>
      <c r="K136" s="265"/>
    </row>
    <row r="137" spans="1:11" ht="15.75">
      <c r="A137" s="307">
        <v>1</v>
      </c>
      <c r="B137" s="308" t="s">
        <v>204</v>
      </c>
      <c r="C137" s="263"/>
      <c r="D137" s="313"/>
      <c r="E137" s="314"/>
      <c r="F137" s="333"/>
      <c r="G137" s="366"/>
      <c r="H137" s="366"/>
      <c r="I137" s="313"/>
      <c r="J137" s="314"/>
      <c r="K137" s="265"/>
    </row>
    <row r="138" spans="1:11" ht="15.75">
      <c r="A138" s="311" t="s">
        <v>201</v>
      </c>
      <c r="B138" s="312" t="s">
        <v>382</v>
      </c>
      <c r="C138" s="263"/>
      <c r="D138" s="313"/>
      <c r="E138" s="314"/>
      <c r="F138" s="264">
        <f>G138+H138+I138</f>
        <v>12650</v>
      </c>
      <c r="G138" s="315">
        <v>12650</v>
      </c>
      <c r="H138" s="315"/>
      <c r="I138" s="313"/>
      <c r="J138" s="314"/>
      <c r="K138" s="265"/>
    </row>
    <row r="139" spans="1:11" ht="15.75">
      <c r="A139" s="311" t="s">
        <v>202</v>
      </c>
      <c r="B139" s="312" t="s">
        <v>45</v>
      </c>
      <c r="C139" s="263"/>
      <c r="D139" s="313"/>
      <c r="E139" s="314"/>
      <c r="F139" s="264">
        <f>G139+H139+I139</f>
        <v>12340</v>
      </c>
      <c r="G139" s="315"/>
      <c r="H139" s="315">
        <v>12340</v>
      </c>
      <c r="I139" s="313"/>
      <c r="J139" s="314"/>
      <c r="K139" s="265"/>
    </row>
    <row r="140" spans="1:11" ht="15.75">
      <c r="A140" s="307">
        <v>2</v>
      </c>
      <c r="B140" s="308" t="s">
        <v>203</v>
      </c>
      <c r="C140" s="263"/>
      <c r="D140" s="313"/>
      <c r="E140" s="314"/>
      <c r="F140" s="264"/>
      <c r="G140" s="315"/>
      <c r="H140" s="315"/>
      <c r="I140" s="313"/>
      <c r="J140" s="314"/>
      <c r="K140" s="265"/>
    </row>
    <row r="141" spans="1:11" ht="15.75">
      <c r="A141" s="311" t="s">
        <v>201</v>
      </c>
      <c r="B141" s="312" t="s">
        <v>200</v>
      </c>
      <c r="C141" s="263"/>
      <c r="D141" s="313"/>
      <c r="E141" s="314"/>
      <c r="F141" s="264">
        <v>880</v>
      </c>
      <c r="G141" s="315"/>
      <c r="H141" s="315"/>
      <c r="I141" s="313"/>
      <c r="J141" s="314"/>
      <c r="K141" s="265"/>
    </row>
    <row r="142" spans="1:11" ht="15.75">
      <c r="A142" s="311" t="s">
        <v>202</v>
      </c>
      <c r="B142" s="312" t="s">
        <v>526</v>
      </c>
      <c r="C142" s="263"/>
      <c r="D142" s="313"/>
      <c r="E142" s="314"/>
      <c r="F142" s="264">
        <v>6200</v>
      </c>
      <c r="G142" s="315"/>
      <c r="H142" s="315"/>
      <c r="I142" s="313"/>
      <c r="J142" s="314"/>
      <c r="K142" s="265"/>
    </row>
    <row r="143" spans="1:11" ht="15.75">
      <c r="A143" s="364" t="s">
        <v>115</v>
      </c>
      <c r="B143" s="365" t="s">
        <v>152</v>
      </c>
      <c r="C143" s="263"/>
      <c r="D143" s="313"/>
      <c r="E143" s="314"/>
      <c r="F143" s="333">
        <f>G143+H143+I143</f>
        <v>27105</v>
      </c>
      <c r="G143" s="366">
        <f>SUM(G145:G146)</f>
        <v>12305</v>
      </c>
      <c r="H143" s="366">
        <f>SUM(H145:H146)</f>
        <v>14800</v>
      </c>
      <c r="I143" s="313"/>
      <c r="J143" s="314"/>
      <c r="K143" s="265"/>
    </row>
    <row r="144" spans="1:11" ht="15.75">
      <c r="A144" s="307">
        <v>1</v>
      </c>
      <c r="B144" s="308" t="s">
        <v>204</v>
      </c>
      <c r="C144" s="263"/>
      <c r="D144" s="313"/>
      <c r="E144" s="314"/>
      <c r="F144" s="333"/>
      <c r="G144" s="366"/>
      <c r="H144" s="366"/>
      <c r="I144" s="313"/>
      <c r="J144" s="314"/>
      <c r="K144" s="265"/>
    </row>
    <row r="145" spans="1:11" ht="15.75">
      <c r="A145" s="311" t="s">
        <v>201</v>
      </c>
      <c r="B145" s="312" t="s">
        <v>382</v>
      </c>
      <c r="C145" s="263"/>
      <c r="D145" s="313"/>
      <c r="E145" s="314"/>
      <c r="F145" s="264">
        <f>G145+H145+I145</f>
        <v>12305</v>
      </c>
      <c r="G145" s="315">
        <v>12305</v>
      </c>
      <c r="H145" s="315"/>
      <c r="I145" s="313"/>
      <c r="J145" s="314"/>
      <c r="K145" s="265"/>
    </row>
    <row r="146" spans="1:11" ht="15.75">
      <c r="A146" s="311" t="s">
        <v>202</v>
      </c>
      <c r="B146" s="312" t="s">
        <v>45</v>
      </c>
      <c r="C146" s="263"/>
      <c r="D146" s="313"/>
      <c r="E146" s="314"/>
      <c r="F146" s="264">
        <f>G146+H146+I146</f>
        <v>14800</v>
      </c>
      <c r="G146" s="315"/>
      <c r="H146" s="315">
        <v>14800</v>
      </c>
      <c r="I146" s="313"/>
      <c r="J146" s="314"/>
      <c r="K146" s="265"/>
    </row>
    <row r="147" spans="1:11" ht="15.75">
      <c r="A147" s="307">
        <v>2</v>
      </c>
      <c r="B147" s="308" t="s">
        <v>203</v>
      </c>
      <c r="C147" s="263"/>
      <c r="D147" s="313"/>
      <c r="E147" s="314"/>
      <c r="F147" s="264"/>
      <c r="G147" s="315"/>
      <c r="H147" s="315"/>
      <c r="I147" s="313"/>
      <c r="J147" s="314"/>
      <c r="K147" s="265"/>
    </row>
    <row r="148" spans="1:11" ht="15.75">
      <c r="A148" s="311" t="s">
        <v>201</v>
      </c>
      <c r="B148" s="312" t="s">
        <v>200</v>
      </c>
      <c r="C148" s="263"/>
      <c r="D148" s="313"/>
      <c r="E148" s="314"/>
      <c r="F148" s="264">
        <v>950</v>
      </c>
      <c r="G148" s="315"/>
      <c r="H148" s="315"/>
      <c r="I148" s="313"/>
      <c r="J148" s="314"/>
      <c r="K148" s="265"/>
    </row>
    <row r="149" spans="1:11" ht="15.75">
      <c r="A149" s="311" t="s">
        <v>202</v>
      </c>
      <c r="B149" s="312" t="s">
        <v>526</v>
      </c>
      <c r="C149" s="263"/>
      <c r="D149" s="313"/>
      <c r="E149" s="314"/>
      <c r="F149" s="264">
        <v>6600</v>
      </c>
      <c r="G149" s="315"/>
      <c r="H149" s="315"/>
      <c r="I149" s="313"/>
      <c r="J149" s="314"/>
      <c r="K149" s="265"/>
    </row>
    <row r="150" spans="1:11" ht="15.75">
      <c r="A150" s="364" t="s">
        <v>116</v>
      </c>
      <c r="B150" s="365" t="s">
        <v>153</v>
      </c>
      <c r="C150" s="263"/>
      <c r="D150" s="313"/>
      <c r="E150" s="314"/>
      <c r="F150" s="333">
        <f>G150+H150+I150</f>
        <v>32251</v>
      </c>
      <c r="G150" s="366">
        <f>SUM(G152:G153)</f>
        <v>15985</v>
      </c>
      <c r="H150" s="366">
        <f>SUM(H152:H153)</f>
        <v>16266</v>
      </c>
      <c r="I150" s="313"/>
      <c r="J150" s="314"/>
      <c r="K150" s="265"/>
    </row>
    <row r="151" spans="1:11" ht="15.75">
      <c r="A151" s="307">
        <v>1</v>
      </c>
      <c r="B151" s="308" t="s">
        <v>204</v>
      </c>
      <c r="C151" s="263"/>
      <c r="D151" s="313"/>
      <c r="E151" s="314"/>
      <c r="F151" s="333"/>
      <c r="G151" s="366"/>
      <c r="H151" s="366"/>
      <c r="I151" s="313"/>
      <c r="J151" s="314"/>
      <c r="K151" s="265"/>
    </row>
    <row r="152" spans="1:11" ht="15.75">
      <c r="A152" s="311" t="s">
        <v>201</v>
      </c>
      <c r="B152" s="312" t="s">
        <v>382</v>
      </c>
      <c r="C152" s="263"/>
      <c r="D152" s="313"/>
      <c r="E152" s="314"/>
      <c r="F152" s="264">
        <f>G152+H152+I152</f>
        <v>15985</v>
      </c>
      <c r="G152" s="315">
        <v>15985</v>
      </c>
      <c r="H152" s="315"/>
      <c r="I152" s="313"/>
      <c r="J152" s="314"/>
      <c r="K152" s="265"/>
    </row>
    <row r="153" spans="1:11" ht="15.75">
      <c r="A153" s="311" t="s">
        <v>202</v>
      </c>
      <c r="B153" s="312" t="s">
        <v>45</v>
      </c>
      <c r="C153" s="263"/>
      <c r="D153" s="313"/>
      <c r="E153" s="314"/>
      <c r="F153" s="264">
        <f>G153+H153+I153</f>
        <v>16266</v>
      </c>
      <c r="G153" s="315"/>
      <c r="H153" s="315">
        <v>16266</v>
      </c>
      <c r="I153" s="313"/>
      <c r="J153" s="314"/>
      <c r="K153" s="265"/>
    </row>
    <row r="154" spans="1:11" ht="15.75">
      <c r="A154" s="307">
        <v>2</v>
      </c>
      <c r="B154" s="308" t="s">
        <v>203</v>
      </c>
      <c r="C154" s="263"/>
      <c r="D154" s="313"/>
      <c r="E154" s="314"/>
      <c r="F154" s="264"/>
      <c r="G154" s="315"/>
      <c r="H154" s="315"/>
      <c r="I154" s="313"/>
      <c r="J154" s="314"/>
      <c r="K154" s="265"/>
    </row>
    <row r="155" spans="1:11" ht="15.75">
      <c r="A155" s="311" t="s">
        <v>201</v>
      </c>
      <c r="B155" s="312" t="s">
        <v>200</v>
      </c>
      <c r="C155" s="263"/>
      <c r="D155" s="313"/>
      <c r="E155" s="314"/>
      <c r="F155" s="264">
        <v>1130</v>
      </c>
      <c r="G155" s="315"/>
      <c r="H155" s="315"/>
      <c r="I155" s="313"/>
      <c r="J155" s="314"/>
      <c r="K155" s="265"/>
    </row>
    <row r="156" spans="1:11" ht="15.75">
      <c r="A156" s="311" t="s">
        <v>202</v>
      </c>
      <c r="B156" s="312" t="s">
        <v>526</v>
      </c>
      <c r="C156" s="263"/>
      <c r="D156" s="313"/>
      <c r="E156" s="314"/>
      <c r="F156" s="264">
        <v>8000</v>
      </c>
      <c r="G156" s="315"/>
      <c r="H156" s="315"/>
      <c r="I156" s="313"/>
      <c r="J156" s="314"/>
      <c r="K156" s="265"/>
    </row>
    <row r="157" spans="1:11" ht="15.75">
      <c r="A157" s="364" t="s">
        <v>117</v>
      </c>
      <c r="B157" s="365" t="s">
        <v>154</v>
      </c>
      <c r="C157" s="263"/>
      <c r="D157" s="313"/>
      <c r="E157" s="314"/>
      <c r="F157" s="333">
        <f>G157+H157+I157</f>
        <v>15615</v>
      </c>
      <c r="G157" s="366">
        <f>SUM(G159:G160)</f>
        <v>12075</v>
      </c>
      <c r="H157" s="366">
        <f>SUM(H159:H160)</f>
        <v>3540</v>
      </c>
      <c r="I157" s="313"/>
      <c r="J157" s="314"/>
      <c r="K157" s="265"/>
    </row>
    <row r="158" spans="1:11" ht="15.75">
      <c r="A158" s="307">
        <v>1</v>
      </c>
      <c r="B158" s="308" t="s">
        <v>204</v>
      </c>
      <c r="C158" s="263"/>
      <c r="D158" s="313"/>
      <c r="E158" s="314"/>
      <c r="F158" s="333"/>
      <c r="G158" s="366"/>
      <c r="H158" s="366"/>
      <c r="I158" s="313"/>
      <c r="J158" s="314"/>
      <c r="K158" s="265"/>
    </row>
    <row r="159" spans="1:11" ht="15.75">
      <c r="A159" s="311" t="s">
        <v>201</v>
      </c>
      <c r="B159" s="312" t="s">
        <v>382</v>
      </c>
      <c r="C159" s="263"/>
      <c r="D159" s="313"/>
      <c r="E159" s="314"/>
      <c r="F159" s="264">
        <f>G159+H159+I159</f>
        <v>12075</v>
      </c>
      <c r="G159" s="315">
        <v>12075</v>
      </c>
      <c r="H159" s="315"/>
      <c r="I159" s="313"/>
      <c r="J159" s="314"/>
      <c r="K159" s="265"/>
    </row>
    <row r="160" spans="1:11" ht="15.75">
      <c r="A160" s="311" t="s">
        <v>202</v>
      </c>
      <c r="B160" s="312" t="s">
        <v>45</v>
      </c>
      <c r="C160" s="263"/>
      <c r="D160" s="313"/>
      <c r="E160" s="314"/>
      <c r="F160" s="264">
        <f>G160+H160+I160</f>
        <v>3540</v>
      </c>
      <c r="G160" s="315"/>
      <c r="H160" s="315">
        <v>3540</v>
      </c>
      <c r="I160" s="313"/>
      <c r="J160" s="314"/>
      <c r="K160" s="265"/>
    </row>
    <row r="161" spans="1:11" ht="15.75">
      <c r="A161" s="307">
        <v>2</v>
      </c>
      <c r="B161" s="308" t="s">
        <v>203</v>
      </c>
      <c r="C161" s="263"/>
      <c r="D161" s="313"/>
      <c r="E161" s="314"/>
      <c r="F161" s="264"/>
      <c r="G161" s="315"/>
      <c r="H161" s="315"/>
      <c r="I161" s="313"/>
      <c r="J161" s="314"/>
      <c r="K161" s="265"/>
    </row>
    <row r="162" spans="1:11" ht="15.75">
      <c r="A162" s="311" t="s">
        <v>201</v>
      </c>
      <c r="B162" s="312" t="s">
        <v>200</v>
      </c>
      <c r="C162" s="263"/>
      <c r="D162" s="313"/>
      <c r="E162" s="314"/>
      <c r="F162" s="264">
        <v>550</v>
      </c>
      <c r="G162" s="315"/>
      <c r="H162" s="315"/>
      <c r="I162" s="313"/>
      <c r="J162" s="314"/>
      <c r="K162" s="265"/>
    </row>
    <row r="163" spans="1:11" ht="15.75">
      <c r="A163" s="311" t="s">
        <v>202</v>
      </c>
      <c r="B163" s="312" t="s">
        <v>526</v>
      </c>
      <c r="C163" s="263"/>
      <c r="D163" s="313"/>
      <c r="E163" s="314"/>
      <c r="F163" s="264">
        <v>3900</v>
      </c>
      <c r="G163" s="315"/>
      <c r="H163" s="315"/>
      <c r="I163" s="313"/>
      <c r="J163" s="314"/>
      <c r="K163" s="265"/>
    </row>
    <row r="164" spans="1:11" ht="16.5" thickBot="1">
      <c r="A164" s="49"/>
      <c r="B164" s="28"/>
      <c r="C164" s="13"/>
      <c r="D164" s="40"/>
      <c r="E164" s="41"/>
      <c r="F164" s="42"/>
      <c r="G164" s="40"/>
      <c r="H164" s="40"/>
      <c r="I164" s="40"/>
      <c r="J164" s="41"/>
      <c r="K164" s="29"/>
    </row>
    <row r="165" spans="3:11" ht="16.5" thickTop="1">
      <c r="C165" s="9"/>
      <c r="K165" s="10"/>
    </row>
    <row r="166" spans="3:11" ht="15.75">
      <c r="C166" s="9"/>
      <c r="K166" s="10"/>
    </row>
    <row r="167" spans="3:11" ht="15.75">
      <c r="C167" s="9"/>
      <c r="K167" s="10"/>
    </row>
    <row r="168" spans="3:11" ht="15.75">
      <c r="C168" s="9"/>
      <c r="K168" s="10"/>
    </row>
    <row r="169" spans="3:11" ht="15.75">
      <c r="C169" s="9"/>
      <c r="K169" s="10"/>
    </row>
    <row r="170" spans="3:11" ht="15.75">
      <c r="C170" s="9"/>
      <c r="K170" s="10"/>
    </row>
    <row r="171" spans="3:11" ht="15.75">
      <c r="C171" s="9"/>
      <c r="K171" s="10"/>
    </row>
    <row r="172" spans="3:11" ht="15.75">
      <c r="C172" s="9"/>
      <c r="K172" s="10"/>
    </row>
    <row r="173" spans="3:11" ht="15.75">
      <c r="C173" s="9"/>
      <c r="K173" s="10"/>
    </row>
    <row r="174" spans="3:11" ht="15.75">
      <c r="C174" s="9"/>
      <c r="K174" s="10"/>
    </row>
    <row r="175" spans="3:11" ht="15.75">
      <c r="C175" s="9"/>
      <c r="K175" s="10"/>
    </row>
    <row r="176" spans="3:11" ht="15.75">
      <c r="C176" s="9"/>
      <c r="K176" s="10"/>
    </row>
    <row r="177" spans="3:11" ht="15.75">
      <c r="C177" s="9"/>
      <c r="K177" s="10"/>
    </row>
    <row r="178" spans="3:11" ht="15.75">
      <c r="C178" s="9"/>
      <c r="K178" s="10"/>
    </row>
    <row r="179" spans="3:11" ht="15.75">
      <c r="C179" s="9"/>
      <c r="K179" s="10"/>
    </row>
    <row r="180" spans="3:11" ht="15.75">
      <c r="C180" s="9"/>
      <c r="K180" s="10"/>
    </row>
    <row r="181" spans="3:11" ht="15.75">
      <c r="C181" s="9"/>
      <c r="K181" s="10"/>
    </row>
    <row r="182" spans="3:11" ht="15.75">
      <c r="C182" s="9"/>
      <c r="K182" s="10"/>
    </row>
    <row r="183" spans="3:11" ht="15.75">
      <c r="C183" s="9"/>
      <c r="K183" s="10"/>
    </row>
    <row r="184" spans="3:11" ht="15.75">
      <c r="C184" s="9"/>
      <c r="K184" s="10"/>
    </row>
    <row r="185" spans="3:11" ht="15.75">
      <c r="C185" s="9"/>
      <c r="K185" s="10"/>
    </row>
    <row r="186" spans="3:11" ht="15.75">
      <c r="C186" s="9"/>
      <c r="K186" s="10"/>
    </row>
    <row r="187" spans="3:11" ht="15.75">
      <c r="C187" s="9"/>
      <c r="K187" s="10"/>
    </row>
    <row r="188" spans="3:11" ht="15.75">
      <c r="C188" s="9"/>
      <c r="K188" s="10"/>
    </row>
    <row r="189" spans="3:11" ht="15.75">
      <c r="C189" s="9"/>
      <c r="K189" s="10"/>
    </row>
    <row r="190" spans="3:11" ht="15.75">
      <c r="C190" s="9"/>
      <c r="K190" s="10"/>
    </row>
    <row r="191" spans="3:11" ht="15.75">
      <c r="C191" s="9"/>
      <c r="K191" s="10"/>
    </row>
    <row r="192" spans="3:11" ht="15.75">
      <c r="C192" s="9"/>
      <c r="K192" s="10"/>
    </row>
    <row r="193" spans="3:11" ht="15.75">
      <c r="C193" s="9"/>
      <c r="K193" s="10"/>
    </row>
    <row r="194" spans="3:11" ht="15.75">
      <c r="C194" s="9"/>
      <c r="K194" s="10"/>
    </row>
    <row r="195" spans="3:11" ht="15.75">
      <c r="C195" s="9"/>
      <c r="K195" s="10"/>
    </row>
    <row r="196" spans="3:11" ht="15.75">
      <c r="C196" s="9"/>
      <c r="K196" s="10"/>
    </row>
    <row r="197" spans="3:11" ht="15.75">
      <c r="C197" s="9"/>
      <c r="K197" s="10"/>
    </row>
    <row r="198" spans="3:11" ht="15.75">
      <c r="C198" s="9"/>
      <c r="K198" s="10"/>
    </row>
    <row r="199" spans="3:11" ht="15.75">
      <c r="C199" s="9"/>
      <c r="K199" s="10"/>
    </row>
    <row r="200" spans="3:11" ht="15.75">
      <c r="C200" s="9"/>
      <c r="K200" s="10"/>
    </row>
    <row r="201" spans="3:11" ht="15.75">
      <c r="C201" s="9"/>
      <c r="K201" s="10"/>
    </row>
    <row r="202" spans="3:11" ht="15.75">
      <c r="C202" s="9"/>
      <c r="K202" s="10"/>
    </row>
    <row r="203" spans="3:11" ht="15.75">
      <c r="C203" s="9"/>
      <c r="K203" s="10"/>
    </row>
    <row r="204" spans="3:11" ht="15.75">
      <c r="C204" s="9"/>
      <c r="K204" s="10"/>
    </row>
    <row r="205" spans="3:11" ht="15.75">
      <c r="C205" s="9"/>
      <c r="K205" s="10"/>
    </row>
    <row r="206" spans="3:11" ht="15.75">
      <c r="C206" s="9"/>
      <c r="K206" s="10"/>
    </row>
    <row r="207" spans="3:11" ht="15.75">
      <c r="C207" s="9"/>
      <c r="K207" s="10"/>
    </row>
    <row r="208" ht="15.75">
      <c r="C208" s="9"/>
    </row>
    <row r="209" ht="15.75">
      <c r="C209" s="9"/>
    </row>
    <row r="210" ht="15.75">
      <c r="C210" s="9"/>
    </row>
    <row r="211" ht="15.75">
      <c r="C211" s="9"/>
    </row>
    <row r="212" ht="15.75">
      <c r="C212" s="9"/>
    </row>
    <row r="213" ht="15.75">
      <c r="C213" s="9"/>
    </row>
    <row r="214" ht="15.75">
      <c r="C214" s="9"/>
    </row>
    <row r="215" ht="15.75">
      <c r="C215" s="9"/>
    </row>
    <row r="216" ht="15.75">
      <c r="C216" s="9"/>
    </row>
    <row r="217" ht="15.75">
      <c r="C217" s="9"/>
    </row>
    <row r="218" ht="15.75">
      <c r="C218" s="9"/>
    </row>
    <row r="219" ht="15.75">
      <c r="C219" s="9"/>
    </row>
    <row r="220" ht="15.75">
      <c r="C220" s="9"/>
    </row>
    <row r="221" ht="15.75">
      <c r="C221" s="9"/>
    </row>
    <row r="222" ht="15.75">
      <c r="C222" s="9"/>
    </row>
    <row r="223" ht="15.75">
      <c r="C223" s="9"/>
    </row>
    <row r="224" ht="15.75">
      <c r="C224" s="9"/>
    </row>
    <row r="225" ht="15.75">
      <c r="C225" s="9"/>
    </row>
    <row r="226" ht="15.75">
      <c r="C226" s="9"/>
    </row>
  </sheetData>
  <mergeCells count="13">
    <mergeCell ref="A2:K2"/>
    <mergeCell ref="A1:K1"/>
    <mergeCell ref="H4:K4"/>
    <mergeCell ref="A5:A7"/>
    <mergeCell ref="B5:B7"/>
    <mergeCell ref="C5:C7"/>
    <mergeCell ref="D5:D7"/>
    <mergeCell ref="A3:K3"/>
    <mergeCell ref="E5:E7"/>
    <mergeCell ref="K5:K7"/>
    <mergeCell ref="F6:F7"/>
    <mergeCell ref="F5:J5"/>
    <mergeCell ref="G6:J6"/>
  </mergeCells>
  <printOptions/>
  <pageMargins left="0.1" right="0.1" top="0.87" bottom="0.5" header="0.25" footer="0.25"/>
  <pageSetup horizontalDpi="600" verticalDpi="600" orientation="landscape" r:id="rId2"/>
  <headerFooter alignWithMargins="0">
    <oddFooter>&amp;C &amp;P/7</oddFooter>
  </headerFooter>
  <drawing r:id="rId1"/>
</worksheet>
</file>

<file path=xl/worksheets/sheet3.xml><?xml version="1.0" encoding="utf-8"?>
<worksheet xmlns="http://schemas.openxmlformats.org/spreadsheetml/2006/main" xmlns:r="http://schemas.openxmlformats.org/officeDocument/2006/relationships">
  <dimension ref="A1:D22"/>
  <sheetViews>
    <sheetView workbookViewId="0" topLeftCell="A1">
      <selection activeCell="A1" sqref="A1:D1"/>
    </sheetView>
  </sheetViews>
  <sheetFormatPr defaultColWidth="9.140625" defaultRowHeight="12.75"/>
  <cols>
    <col min="1" max="1" width="6.140625" style="208" customWidth="1"/>
    <col min="2" max="2" width="46.28125" style="208" customWidth="1"/>
    <col min="3" max="3" width="13.8515625" style="163" customWidth="1"/>
    <col min="4" max="4" width="26.57421875" style="208" customWidth="1"/>
    <col min="5" max="16384" width="9.140625" style="208" customWidth="1"/>
  </cols>
  <sheetData>
    <row r="1" spans="1:4" ht="18.75">
      <c r="A1" s="401" t="s">
        <v>383</v>
      </c>
      <c r="B1" s="401"/>
      <c r="C1" s="401"/>
      <c r="D1" s="401"/>
    </row>
    <row r="2" spans="1:4" ht="18.75">
      <c r="A2" s="401" t="s">
        <v>579</v>
      </c>
      <c r="B2" s="401"/>
      <c r="C2" s="401"/>
      <c r="D2" s="401"/>
    </row>
    <row r="3" spans="1:4" ht="26.25" customHeight="1">
      <c r="A3" s="403" t="s">
        <v>580</v>
      </c>
      <c r="B3" s="404"/>
      <c r="C3" s="404"/>
      <c r="D3" s="404"/>
    </row>
    <row r="4" spans="3:4" ht="31.5" customHeight="1">
      <c r="C4" s="405" t="s">
        <v>3</v>
      </c>
      <c r="D4" s="405"/>
    </row>
    <row r="5" spans="1:4" s="210" customFormat="1" ht="50.25" customHeight="1">
      <c r="A5" s="209" t="s">
        <v>0</v>
      </c>
      <c r="B5" s="209" t="s">
        <v>343</v>
      </c>
      <c r="C5" s="209" t="s">
        <v>184</v>
      </c>
      <c r="D5" s="209" t="s">
        <v>30</v>
      </c>
    </row>
    <row r="6" spans="1:4" ht="15.75">
      <c r="A6" s="211">
        <v>1</v>
      </c>
      <c r="B6" s="211">
        <v>2</v>
      </c>
      <c r="C6" s="211">
        <v>3</v>
      </c>
      <c r="D6" s="211">
        <v>4</v>
      </c>
    </row>
    <row r="7" spans="1:4" ht="15.75">
      <c r="A7" s="212"/>
      <c r="B7" s="228" t="s">
        <v>2</v>
      </c>
      <c r="C7" s="229">
        <f>C8+C19+C20</f>
        <v>28000</v>
      </c>
      <c r="D7" s="213"/>
    </row>
    <row r="8" spans="1:4" s="210" customFormat="1" ht="39.75" customHeight="1">
      <c r="A8" s="214">
        <v>1</v>
      </c>
      <c r="B8" s="215" t="s">
        <v>384</v>
      </c>
      <c r="C8" s="216">
        <f>SUM(C9:C18)</f>
        <v>5690</v>
      </c>
      <c r="D8" s="214"/>
    </row>
    <row r="9" spans="1:4" s="210" customFormat="1" ht="15.75">
      <c r="A9" s="214">
        <v>1.1</v>
      </c>
      <c r="B9" s="217" t="s">
        <v>193</v>
      </c>
      <c r="C9" s="218">
        <v>500</v>
      </c>
      <c r="D9" s="217" t="s">
        <v>141</v>
      </c>
    </row>
    <row r="10" spans="1:4" s="210" customFormat="1" ht="15.75">
      <c r="A10" s="214">
        <v>1.2</v>
      </c>
      <c r="B10" s="217" t="s">
        <v>217</v>
      </c>
      <c r="C10" s="219">
        <v>500</v>
      </c>
      <c r="D10" s="217" t="s">
        <v>218</v>
      </c>
    </row>
    <row r="11" spans="1:4" s="210" customFormat="1" ht="15.75">
      <c r="A11" s="214">
        <v>1.3</v>
      </c>
      <c r="B11" s="217" t="s">
        <v>195</v>
      </c>
      <c r="C11" s="219">
        <v>600</v>
      </c>
      <c r="D11" s="217" t="s">
        <v>219</v>
      </c>
    </row>
    <row r="12" spans="1:4" s="210" customFormat="1" ht="15.75">
      <c r="A12" s="214">
        <v>1.4</v>
      </c>
      <c r="B12" s="217" t="s">
        <v>196</v>
      </c>
      <c r="C12" s="219">
        <v>600</v>
      </c>
      <c r="D12" s="217" t="s">
        <v>126</v>
      </c>
    </row>
    <row r="13" spans="1:4" s="210" customFormat="1" ht="15.75">
      <c r="A13" s="214">
        <v>1.5</v>
      </c>
      <c r="B13" s="217" t="s">
        <v>220</v>
      </c>
      <c r="C13" s="219">
        <v>500</v>
      </c>
      <c r="D13" s="217" t="s">
        <v>345</v>
      </c>
    </row>
    <row r="14" spans="1:4" s="210" customFormat="1" ht="15.75">
      <c r="A14" s="214">
        <v>1.6</v>
      </c>
      <c r="B14" s="217" t="s">
        <v>197</v>
      </c>
      <c r="C14" s="219">
        <v>600</v>
      </c>
      <c r="D14" s="217" t="s">
        <v>183</v>
      </c>
    </row>
    <row r="15" spans="1:4" s="210" customFormat="1" ht="15.75">
      <c r="A15" s="214">
        <v>1.7</v>
      </c>
      <c r="B15" s="217" t="s">
        <v>198</v>
      </c>
      <c r="C15" s="219">
        <v>600</v>
      </c>
      <c r="D15" s="217" t="s">
        <v>139</v>
      </c>
    </row>
    <row r="16" spans="1:4" s="210" customFormat="1" ht="15.75">
      <c r="A16" s="214">
        <v>1.8</v>
      </c>
      <c r="B16" s="217" t="s">
        <v>194</v>
      </c>
      <c r="C16" s="219">
        <v>600</v>
      </c>
      <c r="D16" s="217" t="s">
        <v>346</v>
      </c>
    </row>
    <row r="17" spans="1:4" s="210" customFormat="1" ht="15.75">
      <c r="A17" s="214">
        <v>1.9</v>
      </c>
      <c r="B17" s="217" t="s">
        <v>187</v>
      </c>
      <c r="C17" s="220">
        <v>600</v>
      </c>
      <c r="D17" s="217" t="s">
        <v>221</v>
      </c>
    </row>
    <row r="18" spans="1:4" s="210" customFormat="1" ht="15.75">
      <c r="A18" s="221">
        <v>1.1</v>
      </c>
      <c r="B18" s="217" t="s">
        <v>199</v>
      </c>
      <c r="C18" s="220">
        <v>590</v>
      </c>
      <c r="D18" s="217" t="s">
        <v>222</v>
      </c>
    </row>
    <row r="19" spans="1:4" s="210" customFormat="1" ht="31.5">
      <c r="A19" s="214">
        <v>2</v>
      </c>
      <c r="B19" s="48" t="s">
        <v>577</v>
      </c>
      <c r="C19" s="222">
        <v>15000</v>
      </c>
      <c r="D19" s="223" t="s">
        <v>576</v>
      </c>
    </row>
    <row r="20" spans="1:4" s="210" customFormat="1" ht="31.5">
      <c r="A20" s="214">
        <v>3</v>
      </c>
      <c r="B20" s="48" t="s">
        <v>578</v>
      </c>
      <c r="C20" s="222">
        <v>7310</v>
      </c>
      <c r="D20" s="223" t="s">
        <v>576</v>
      </c>
    </row>
    <row r="21" spans="1:4" ht="15.75">
      <c r="A21" s="224"/>
      <c r="B21" s="224"/>
      <c r="C21" s="225"/>
      <c r="D21" s="224"/>
    </row>
    <row r="22" spans="1:4" ht="16.5" thickBot="1">
      <c r="A22" s="226"/>
      <c r="B22" s="226"/>
      <c r="C22" s="227"/>
      <c r="D22" s="226"/>
    </row>
    <row r="23" ht="16.5" thickTop="1"/>
  </sheetData>
  <mergeCells count="4">
    <mergeCell ref="C4:D4"/>
    <mergeCell ref="A3:D3"/>
    <mergeCell ref="A1:D1"/>
    <mergeCell ref="A2:D2"/>
  </mergeCells>
  <printOptions/>
  <pageMargins left="0.82" right="0.17" top="1" bottom="0.75" header="0.38" footer="0.5"/>
  <pageSetup horizontalDpi="600" verticalDpi="600" orientation="portrait"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I223"/>
  <sheetViews>
    <sheetView workbookViewId="0" topLeftCell="A1">
      <selection activeCell="A1" sqref="A1"/>
    </sheetView>
  </sheetViews>
  <sheetFormatPr defaultColWidth="9.140625" defaultRowHeight="12.75"/>
  <cols>
    <col min="1" max="1" width="4.57421875" style="72" customWidth="1"/>
    <col min="2" max="2" width="50.28125" style="73" customWidth="1"/>
    <col min="3" max="3" width="12.421875" style="72" customWidth="1"/>
    <col min="4" max="4" width="11.57421875" style="74" customWidth="1"/>
    <col min="5" max="5" width="10.421875" style="74" customWidth="1"/>
    <col min="6" max="6" width="11.00390625" style="74" customWidth="1"/>
    <col min="7" max="7" width="10.57421875" style="74" customWidth="1"/>
    <col min="8" max="8" width="10.7109375" style="74" customWidth="1"/>
    <col min="9" max="9" width="14.57421875" style="74" customWidth="1"/>
    <col min="10" max="16384" width="10.421875" style="75" customWidth="1"/>
  </cols>
  <sheetData>
    <row r="1" spans="8:9" ht="0.75" customHeight="1">
      <c r="H1" s="413"/>
      <c r="I1" s="413"/>
    </row>
    <row r="2" spans="1:9" ht="30" customHeight="1">
      <c r="A2" s="414" t="s">
        <v>227</v>
      </c>
      <c r="B2" s="414"/>
      <c r="C2" s="414"/>
      <c r="D2" s="414"/>
      <c r="E2" s="414"/>
      <c r="F2" s="414"/>
      <c r="G2" s="414"/>
      <c r="H2" s="414"/>
      <c r="I2" s="414"/>
    </row>
    <row r="3" spans="1:9" ht="24" customHeight="1">
      <c r="A3" s="415" t="s">
        <v>583</v>
      </c>
      <c r="B3" s="416"/>
      <c r="C3" s="416"/>
      <c r="D3" s="416"/>
      <c r="E3" s="416"/>
      <c r="F3" s="416"/>
      <c r="G3" s="416"/>
      <c r="H3" s="416"/>
      <c r="I3" s="416"/>
    </row>
    <row r="4" spans="1:9" ht="15.75">
      <c r="A4" s="417" t="s">
        <v>186</v>
      </c>
      <c r="B4" s="417"/>
      <c r="C4" s="417"/>
      <c r="D4" s="417"/>
      <c r="E4" s="417"/>
      <c r="F4" s="417"/>
      <c r="G4" s="417"/>
      <c r="H4" s="417"/>
      <c r="I4" s="417"/>
    </row>
    <row r="5" spans="1:9" s="76" customFormat="1" ht="18.75" customHeight="1">
      <c r="A5" s="412" t="s">
        <v>348</v>
      </c>
      <c r="B5" s="410" t="s">
        <v>355</v>
      </c>
      <c r="C5" s="410" t="s">
        <v>213</v>
      </c>
      <c r="D5" s="410"/>
      <c r="E5" s="410"/>
      <c r="F5" s="410" t="s">
        <v>228</v>
      </c>
      <c r="G5" s="410"/>
      <c r="H5" s="406" t="s">
        <v>184</v>
      </c>
      <c r="I5" s="409" t="s">
        <v>381</v>
      </c>
    </row>
    <row r="6" spans="1:9" s="76" customFormat="1" ht="18.75" customHeight="1">
      <c r="A6" s="412"/>
      <c r="B6" s="410"/>
      <c r="C6" s="410" t="s">
        <v>229</v>
      </c>
      <c r="D6" s="410" t="s">
        <v>214</v>
      </c>
      <c r="E6" s="410"/>
      <c r="F6" s="410"/>
      <c r="G6" s="410"/>
      <c r="H6" s="407"/>
      <c r="I6" s="409"/>
    </row>
    <row r="7" spans="1:9" s="76" customFormat="1" ht="20.25" customHeight="1">
      <c r="A7" s="412"/>
      <c r="B7" s="410"/>
      <c r="C7" s="410"/>
      <c r="D7" s="410" t="s">
        <v>215</v>
      </c>
      <c r="E7" s="410" t="s">
        <v>230</v>
      </c>
      <c r="F7" s="410"/>
      <c r="G7" s="410"/>
      <c r="H7" s="407"/>
      <c r="I7" s="409"/>
    </row>
    <row r="8" spans="1:9" s="76" customFormat="1" ht="8.25" customHeight="1">
      <c r="A8" s="412"/>
      <c r="B8" s="410"/>
      <c r="C8" s="410"/>
      <c r="D8" s="410"/>
      <c r="E8" s="411"/>
      <c r="F8" s="410" t="s">
        <v>215</v>
      </c>
      <c r="G8" s="410" t="s">
        <v>230</v>
      </c>
      <c r="H8" s="407"/>
      <c r="I8" s="409"/>
    </row>
    <row r="9" spans="1:9" s="76" customFormat="1" ht="97.5" customHeight="1">
      <c r="A9" s="412"/>
      <c r="B9" s="410"/>
      <c r="C9" s="410"/>
      <c r="D9" s="410"/>
      <c r="E9" s="411"/>
      <c r="F9" s="410"/>
      <c r="G9" s="410"/>
      <c r="H9" s="408"/>
      <c r="I9" s="409"/>
    </row>
    <row r="10" spans="1:9" s="77" customFormat="1" ht="15.75">
      <c r="A10" s="367">
        <v>1</v>
      </c>
      <c r="B10" s="367">
        <v>2</v>
      </c>
      <c r="C10" s="367">
        <v>3</v>
      </c>
      <c r="D10" s="367">
        <v>4</v>
      </c>
      <c r="E10" s="367">
        <v>5</v>
      </c>
      <c r="F10" s="367">
        <v>6</v>
      </c>
      <c r="G10" s="367">
        <v>7</v>
      </c>
      <c r="H10" s="367">
        <v>8</v>
      </c>
      <c r="I10" s="368">
        <v>9</v>
      </c>
    </row>
    <row r="11" spans="1:9" s="88" customFormat="1" ht="15.75">
      <c r="A11" s="372"/>
      <c r="B11" s="373" t="s">
        <v>216</v>
      </c>
      <c r="C11" s="372"/>
      <c r="D11" s="374">
        <f>D12+D19+D39+D47+D51+D54+D57+D63+D67+D71+D74+D81+D85+D88</f>
        <v>1987144</v>
      </c>
      <c r="E11" s="374">
        <f>E12+E19+E39+E47+E51+E54+E57+E63+E67+E71+E74+E81+E85+E88</f>
        <v>1239867.3199999998</v>
      </c>
      <c r="F11" s="374">
        <f>F12+F19+F39+F47+F51+F54+F57+F63+F67+F71+F74+F81+F85+F88</f>
        <v>333257</v>
      </c>
      <c r="G11" s="374">
        <f>G12+G19+G39+G47+G51+G54+G57+G63+G67+G71+G74+G81+G85+G88</f>
        <v>332657</v>
      </c>
      <c r="H11" s="374">
        <f>H12+H19+H39+H47+H51+H54+H57+H63+H67+H71+H74+H81+H85+H88</f>
        <v>237144</v>
      </c>
      <c r="I11" s="375"/>
    </row>
    <row r="12" spans="1:9" s="78" customFormat="1" ht="15.75">
      <c r="A12" s="91" t="s">
        <v>48</v>
      </c>
      <c r="B12" s="92" t="s">
        <v>231</v>
      </c>
      <c r="C12" s="92"/>
      <c r="D12" s="93">
        <f>D13</f>
        <v>415577</v>
      </c>
      <c r="E12" s="93">
        <f>E13</f>
        <v>410577</v>
      </c>
      <c r="F12" s="93">
        <f>F13</f>
        <v>105684</v>
      </c>
      <c r="G12" s="93">
        <f>G13</f>
        <v>105684</v>
      </c>
      <c r="H12" s="93">
        <f>H13</f>
        <v>86000</v>
      </c>
      <c r="I12" s="94"/>
    </row>
    <row r="13" spans="1:9" s="83" customFormat="1" ht="15.75">
      <c r="A13" s="95"/>
      <c r="B13" s="96" t="s">
        <v>224</v>
      </c>
      <c r="C13" s="97"/>
      <c r="D13" s="98">
        <f>SUM(D14:D18)</f>
        <v>415577</v>
      </c>
      <c r="E13" s="98">
        <f>SUM(E14:E18)</f>
        <v>410577</v>
      </c>
      <c r="F13" s="98">
        <f>SUM(F14:F18)</f>
        <v>105684</v>
      </c>
      <c r="G13" s="98">
        <f>SUM(G14:G18)</f>
        <v>105684</v>
      </c>
      <c r="H13" s="98">
        <f>SUM(H14:H18)</f>
        <v>86000</v>
      </c>
      <c r="I13" s="99"/>
    </row>
    <row r="14" spans="1:9" s="79" customFormat="1" ht="22.5">
      <c r="A14" s="100" t="s">
        <v>223</v>
      </c>
      <c r="B14" s="101" t="s">
        <v>232</v>
      </c>
      <c r="C14" s="102" t="s">
        <v>233</v>
      </c>
      <c r="D14" s="103">
        <v>156652</v>
      </c>
      <c r="E14" s="103">
        <v>156652</v>
      </c>
      <c r="F14" s="103">
        <v>60000</v>
      </c>
      <c r="G14" s="103">
        <v>60000</v>
      </c>
      <c r="H14" s="103">
        <v>40000</v>
      </c>
      <c r="I14" s="104" t="s">
        <v>544</v>
      </c>
    </row>
    <row r="15" spans="1:9" s="79" customFormat="1" ht="31.5">
      <c r="A15" s="100" t="s">
        <v>234</v>
      </c>
      <c r="B15" s="101" t="s">
        <v>528</v>
      </c>
      <c r="C15" s="102" t="s">
        <v>235</v>
      </c>
      <c r="D15" s="103">
        <v>14700</v>
      </c>
      <c r="E15" s="103">
        <v>14700</v>
      </c>
      <c r="F15" s="103">
        <v>5000</v>
      </c>
      <c r="G15" s="103">
        <v>5000</v>
      </c>
      <c r="H15" s="103">
        <v>5000</v>
      </c>
      <c r="I15" s="104" t="s">
        <v>139</v>
      </c>
    </row>
    <row r="16" spans="1:9" ht="47.25">
      <c r="A16" s="105" t="s">
        <v>236</v>
      </c>
      <c r="B16" s="106" t="s">
        <v>529</v>
      </c>
      <c r="C16" s="107" t="s">
        <v>237</v>
      </c>
      <c r="D16" s="108">
        <f>E16</f>
        <v>163228</v>
      </c>
      <c r="E16" s="108">
        <f>163228</f>
        <v>163228</v>
      </c>
      <c r="F16" s="108">
        <f>G16</f>
        <v>17684</v>
      </c>
      <c r="G16" s="108">
        <v>17684</v>
      </c>
      <c r="H16" s="108">
        <v>16000</v>
      </c>
      <c r="I16" s="104" t="s">
        <v>544</v>
      </c>
    </row>
    <row r="17" spans="1:9" s="79" customFormat="1" ht="25.5">
      <c r="A17" s="100" t="s">
        <v>238</v>
      </c>
      <c r="B17" s="101" t="s">
        <v>530</v>
      </c>
      <c r="C17" s="102" t="s">
        <v>54</v>
      </c>
      <c r="D17" s="103">
        <v>58000</v>
      </c>
      <c r="E17" s="103">
        <v>58000</v>
      </c>
      <c r="F17" s="103">
        <v>18000</v>
      </c>
      <c r="G17" s="103">
        <v>18000</v>
      </c>
      <c r="H17" s="103">
        <v>20000</v>
      </c>
      <c r="I17" s="104" t="s">
        <v>139</v>
      </c>
    </row>
    <row r="18" spans="1:9" ht="31.5">
      <c r="A18" s="109">
        <v>5</v>
      </c>
      <c r="B18" s="106" t="s">
        <v>239</v>
      </c>
      <c r="C18" s="107" t="s">
        <v>101</v>
      </c>
      <c r="D18" s="108">
        <v>22997</v>
      </c>
      <c r="E18" s="108">
        <v>17997</v>
      </c>
      <c r="F18" s="108">
        <v>5000</v>
      </c>
      <c r="G18" s="108">
        <v>5000</v>
      </c>
      <c r="H18" s="108">
        <v>5000</v>
      </c>
      <c r="I18" s="110" t="s">
        <v>240</v>
      </c>
    </row>
    <row r="19" spans="1:9" s="78" customFormat="1" ht="47.25">
      <c r="A19" s="111" t="s">
        <v>49</v>
      </c>
      <c r="B19" s="111" t="s">
        <v>538</v>
      </c>
      <c r="C19" s="112"/>
      <c r="D19" s="113">
        <f>D20+D27</f>
        <v>17419</v>
      </c>
      <c r="E19" s="113">
        <f>E20+E27</f>
        <v>6651</v>
      </c>
      <c r="F19" s="113">
        <f>F20+F27</f>
        <v>3000</v>
      </c>
      <c r="G19" s="113">
        <f>G20+G27</f>
        <v>3000</v>
      </c>
      <c r="H19" s="113">
        <f>H20+H27</f>
        <v>7500</v>
      </c>
      <c r="I19" s="114"/>
    </row>
    <row r="20" spans="1:9" s="81" customFormat="1" ht="15.75">
      <c r="A20" s="115"/>
      <c r="B20" s="96" t="s">
        <v>224</v>
      </c>
      <c r="C20" s="116"/>
      <c r="D20" s="117">
        <f>SUM(D21:D26)</f>
        <v>7561</v>
      </c>
      <c r="E20" s="117">
        <f>SUM(E21:E26)</f>
        <v>6651</v>
      </c>
      <c r="F20" s="117">
        <f>SUM(F21:F26)</f>
        <v>3000</v>
      </c>
      <c r="G20" s="117">
        <f>SUM(G21:G26)</f>
        <v>3000</v>
      </c>
      <c r="H20" s="117">
        <f>SUM(H21:H26)</f>
        <v>2500</v>
      </c>
      <c r="I20" s="104"/>
    </row>
    <row r="21" spans="1:9" s="82" customFormat="1" ht="25.5">
      <c r="A21" s="118" t="s">
        <v>223</v>
      </c>
      <c r="B21" s="119" t="s">
        <v>241</v>
      </c>
      <c r="C21" s="107" t="s">
        <v>242</v>
      </c>
      <c r="D21" s="369">
        <v>965</v>
      </c>
      <c r="E21" s="369">
        <v>965</v>
      </c>
      <c r="F21" s="120">
        <v>500</v>
      </c>
      <c r="G21" s="120">
        <v>500</v>
      </c>
      <c r="H21" s="120">
        <v>500</v>
      </c>
      <c r="I21" s="104" t="s">
        <v>375</v>
      </c>
    </row>
    <row r="22" spans="1:9" s="82" customFormat="1" ht="33.75">
      <c r="A22" s="118" t="s">
        <v>234</v>
      </c>
      <c r="B22" s="119" t="s">
        <v>243</v>
      </c>
      <c r="C22" s="107" t="s">
        <v>244</v>
      </c>
      <c r="D22" s="369">
        <v>676</v>
      </c>
      <c r="E22" s="369">
        <v>676</v>
      </c>
      <c r="F22" s="120">
        <v>500</v>
      </c>
      <c r="G22" s="120">
        <v>500</v>
      </c>
      <c r="H22" s="120">
        <v>180</v>
      </c>
      <c r="I22" s="104" t="s">
        <v>374</v>
      </c>
    </row>
    <row r="23" spans="1:9" s="82" customFormat="1" ht="25.5">
      <c r="A23" s="118" t="s">
        <v>236</v>
      </c>
      <c r="B23" s="119" t="s">
        <v>245</v>
      </c>
      <c r="C23" s="107" t="s">
        <v>246</v>
      </c>
      <c r="D23" s="369">
        <v>2410</v>
      </c>
      <c r="E23" s="369">
        <v>1500</v>
      </c>
      <c r="F23" s="120">
        <v>500</v>
      </c>
      <c r="G23" s="120">
        <v>500</v>
      </c>
      <c r="H23" s="120">
        <v>500</v>
      </c>
      <c r="I23" s="104" t="s">
        <v>373</v>
      </c>
    </row>
    <row r="24" spans="1:9" s="79" customFormat="1" ht="25.5">
      <c r="A24" s="118" t="s">
        <v>238</v>
      </c>
      <c r="B24" s="119" t="s">
        <v>247</v>
      </c>
      <c r="C24" s="107" t="s">
        <v>248</v>
      </c>
      <c r="D24" s="369">
        <v>821</v>
      </c>
      <c r="E24" s="369">
        <v>821</v>
      </c>
      <c r="F24" s="120">
        <v>500</v>
      </c>
      <c r="G24" s="120">
        <v>500</v>
      </c>
      <c r="H24" s="120">
        <v>320</v>
      </c>
      <c r="I24" s="104" t="s">
        <v>372</v>
      </c>
    </row>
    <row r="25" spans="1:9" s="79" customFormat="1" ht="25.5">
      <c r="A25" s="118" t="s">
        <v>249</v>
      </c>
      <c r="B25" s="119" t="s">
        <v>250</v>
      </c>
      <c r="C25" s="107" t="s">
        <v>251</v>
      </c>
      <c r="D25" s="369">
        <v>1230</v>
      </c>
      <c r="E25" s="369">
        <v>1230</v>
      </c>
      <c r="F25" s="120">
        <v>500</v>
      </c>
      <c r="G25" s="120">
        <v>500</v>
      </c>
      <c r="H25" s="120">
        <v>500</v>
      </c>
      <c r="I25" s="104" t="s">
        <v>371</v>
      </c>
    </row>
    <row r="26" spans="1:9" s="80" customFormat="1" ht="25.5">
      <c r="A26" s="118" t="s">
        <v>252</v>
      </c>
      <c r="B26" s="119" t="s">
        <v>253</v>
      </c>
      <c r="C26" s="107" t="s">
        <v>254</v>
      </c>
      <c r="D26" s="369">
        <v>1459</v>
      </c>
      <c r="E26" s="369">
        <v>1459</v>
      </c>
      <c r="F26" s="120">
        <v>500</v>
      </c>
      <c r="G26" s="120">
        <v>500</v>
      </c>
      <c r="H26" s="120">
        <v>500</v>
      </c>
      <c r="I26" s="104" t="s">
        <v>370</v>
      </c>
    </row>
    <row r="27" spans="1:9" s="89" customFormat="1" ht="15.75">
      <c r="A27" s="115"/>
      <c r="B27" s="370" t="s">
        <v>255</v>
      </c>
      <c r="C27" s="126"/>
      <c r="D27" s="371">
        <f>SUM(D28:D38)</f>
        <v>9858</v>
      </c>
      <c r="E27" s="371">
        <f>SUM(E28:E38)</f>
        <v>0</v>
      </c>
      <c r="F27" s="371">
        <f>SUM(F28:F38)</f>
        <v>0</v>
      </c>
      <c r="G27" s="371">
        <f>SUM(G28:G38)</f>
        <v>0</v>
      </c>
      <c r="H27" s="371">
        <f>SUM(H28:H38)</f>
        <v>5000</v>
      </c>
      <c r="I27" s="121"/>
    </row>
    <row r="28" spans="1:9" s="80" customFormat="1" ht="33.75">
      <c r="A28" s="118" t="s">
        <v>223</v>
      </c>
      <c r="B28" s="119" t="s">
        <v>256</v>
      </c>
      <c r="C28" s="107" t="s">
        <v>257</v>
      </c>
      <c r="D28" s="369">
        <v>2992</v>
      </c>
      <c r="E28" s="369"/>
      <c r="F28" s="120"/>
      <c r="G28" s="120"/>
      <c r="H28" s="120">
        <v>320</v>
      </c>
      <c r="I28" s="104" t="s">
        <v>369</v>
      </c>
    </row>
    <row r="29" spans="1:9" s="80" customFormat="1" ht="27.75" customHeight="1">
      <c r="A29" s="118" t="s">
        <v>234</v>
      </c>
      <c r="B29" s="119" t="s">
        <v>349</v>
      </c>
      <c r="C29" s="107"/>
      <c r="D29" s="369">
        <v>1200</v>
      </c>
      <c r="E29" s="369"/>
      <c r="F29" s="120"/>
      <c r="G29" s="120"/>
      <c r="H29" s="120">
        <v>180</v>
      </c>
      <c r="I29" s="104" t="s">
        <v>368</v>
      </c>
    </row>
    <row r="30" spans="1:9" s="80" customFormat="1" ht="33.75">
      <c r="A30" s="118" t="s">
        <v>236</v>
      </c>
      <c r="B30" s="119" t="s">
        <v>258</v>
      </c>
      <c r="C30" s="107" t="s">
        <v>259</v>
      </c>
      <c r="D30" s="369">
        <v>651</v>
      </c>
      <c r="E30" s="369"/>
      <c r="F30" s="120"/>
      <c r="G30" s="120"/>
      <c r="H30" s="120">
        <v>500</v>
      </c>
      <c r="I30" s="104" t="s">
        <v>367</v>
      </c>
    </row>
    <row r="31" spans="1:9" s="80" customFormat="1" ht="33.75">
      <c r="A31" s="118" t="s">
        <v>238</v>
      </c>
      <c r="B31" s="119" t="s">
        <v>260</v>
      </c>
      <c r="C31" s="107" t="s">
        <v>261</v>
      </c>
      <c r="D31" s="369">
        <v>1114</v>
      </c>
      <c r="E31" s="369"/>
      <c r="F31" s="120"/>
      <c r="G31" s="120"/>
      <c r="H31" s="120">
        <v>500</v>
      </c>
      <c r="I31" s="104" t="s">
        <v>366</v>
      </c>
    </row>
    <row r="32" spans="1:9" s="80" customFormat="1" ht="33.75">
      <c r="A32" s="118" t="s">
        <v>249</v>
      </c>
      <c r="B32" s="119" t="s">
        <v>262</v>
      </c>
      <c r="C32" s="107" t="s">
        <v>263</v>
      </c>
      <c r="D32" s="369">
        <v>571</v>
      </c>
      <c r="E32" s="369"/>
      <c r="F32" s="120"/>
      <c r="G32" s="120"/>
      <c r="H32" s="120">
        <v>500</v>
      </c>
      <c r="I32" s="104" t="s">
        <v>545</v>
      </c>
    </row>
    <row r="33" spans="1:9" s="80" customFormat="1" ht="33.75">
      <c r="A33" s="118" t="s">
        <v>252</v>
      </c>
      <c r="B33" s="119" t="s">
        <v>264</v>
      </c>
      <c r="C33" s="107" t="s">
        <v>265</v>
      </c>
      <c r="D33" s="369">
        <v>604</v>
      </c>
      <c r="E33" s="369"/>
      <c r="F33" s="120"/>
      <c r="G33" s="120"/>
      <c r="H33" s="120">
        <v>500</v>
      </c>
      <c r="I33" s="104" t="s">
        <v>376</v>
      </c>
    </row>
    <row r="34" spans="1:9" s="80" customFormat="1" ht="33.75">
      <c r="A34" s="118" t="s">
        <v>266</v>
      </c>
      <c r="B34" s="119" t="s">
        <v>531</v>
      </c>
      <c r="C34" s="107" t="s">
        <v>267</v>
      </c>
      <c r="D34" s="369">
        <v>559</v>
      </c>
      <c r="E34" s="369"/>
      <c r="F34" s="120"/>
      <c r="G34" s="120"/>
      <c r="H34" s="120">
        <v>500</v>
      </c>
      <c r="I34" s="104" t="s">
        <v>377</v>
      </c>
    </row>
    <row r="35" spans="1:9" s="79" customFormat="1" ht="33.75">
      <c r="A35" s="118" t="s">
        <v>268</v>
      </c>
      <c r="B35" s="119" t="s">
        <v>269</v>
      </c>
      <c r="C35" s="107" t="s">
        <v>270</v>
      </c>
      <c r="D35" s="369">
        <v>524</v>
      </c>
      <c r="E35" s="369"/>
      <c r="F35" s="120"/>
      <c r="G35" s="120"/>
      <c r="H35" s="120">
        <v>500</v>
      </c>
      <c r="I35" s="104" t="s">
        <v>378</v>
      </c>
    </row>
    <row r="36" spans="1:9" s="79" customFormat="1" ht="31.5">
      <c r="A36" s="118" t="s">
        <v>271</v>
      </c>
      <c r="B36" s="119" t="s">
        <v>272</v>
      </c>
      <c r="C36" s="107" t="s">
        <v>273</v>
      </c>
      <c r="D36" s="369">
        <v>532</v>
      </c>
      <c r="E36" s="369"/>
      <c r="F36" s="120"/>
      <c r="G36" s="120"/>
      <c r="H36" s="120">
        <v>500</v>
      </c>
      <c r="I36" s="104" t="s">
        <v>364</v>
      </c>
    </row>
    <row r="37" spans="1:9" s="80" customFormat="1" ht="33.75">
      <c r="A37" s="118" t="s">
        <v>274</v>
      </c>
      <c r="B37" s="119" t="s">
        <v>275</v>
      </c>
      <c r="C37" s="107" t="s">
        <v>276</v>
      </c>
      <c r="D37" s="369">
        <v>564</v>
      </c>
      <c r="E37" s="369"/>
      <c r="F37" s="120"/>
      <c r="G37" s="120"/>
      <c r="H37" s="120">
        <v>500</v>
      </c>
      <c r="I37" s="104" t="s">
        <v>363</v>
      </c>
    </row>
    <row r="38" spans="1:9" s="80" customFormat="1" ht="33.75">
      <c r="A38" s="118" t="s">
        <v>277</v>
      </c>
      <c r="B38" s="119" t="s">
        <v>278</v>
      </c>
      <c r="C38" s="107" t="s">
        <v>279</v>
      </c>
      <c r="D38" s="369">
        <v>547</v>
      </c>
      <c r="E38" s="369"/>
      <c r="F38" s="120"/>
      <c r="G38" s="120"/>
      <c r="H38" s="120">
        <v>500</v>
      </c>
      <c r="I38" s="104" t="s">
        <v>365</v>
      </c>
    </row>
    <row r="39" spans="1:9" s="79" customFormat="1" ht="15.75">
      <c r="A39" s="122" t="s">
        <v>50</v>
      </c>
      <c r="B39" s="123" t="s">
        <v>143</v>
      </c>
      <c r="C39" s="124"/>
      <c r="D39" s="125">
        <f>D40</f>
        <v>365500</v>
      </c>
      <c r="E39" s="125">
        <f>E40</f>
        <v>365500</v>
      </c>
      <c r="F39" s="125">
        <f>F40</f>
        <v>136000</v>
      </c>
      <c r="G39" s="125">
        <f>G40</f>
        <v>136000</v>
      </c>
      <c r="H39" s="125">
        <f>H40</f>
        <v>49682</v>
      </c>
      <c r="I39" s="104"/>
    </row>
    <row r="40" spans="1:9" s="89" customFormat="1" ht="15.75">
      <c r="A40" s="95"/>
      <c r="B40" s="96" t="s">
        <v>280</v>
      </c>
      <c r="C40" s="126"/>
      <c r="D40" s="127">
        <f>SUM(D41:D46)</f>
        <v>365500</v>
      </c>
      <c r="E40" s="127">
        <f>SUM(E41:E46)</f>
        <v>365500</v>
      </c>
      <c r="F40" s="127">
        <f>SUM(F41:F46)</f>
        <v>136000</v>
      </c>
      <c r="G40" s="127">
        <f>SUM(G41:G46)</f>
        <v>136000</v>
      </c>
      <c r="H40" s="127">
        <f>SUM(H41:H46)</f>
        <v>49682</v>
      </c>
      <c r="I40" s="121"/>
    </row>
    <row r="41" spans="1:9" s="83" customFormat="1" ht="25.5">
      <c r="A41" s="100" t="s">
        <v>223</v>
      </c>
      <c r="B41" s="119" t="s">
        <v>532</v>
      </c>
      <c r="C41" s="107" t="s">
        <v>281</v>
      </c>
      <c r="D41" s="128">
        <v>41100</v>
      </c>
      <c r="E41" s="128">
        <v>41100</v>
      </c>
      <c r="F41" s="103">
        <v>16000</v>
      </c>
      <c r="G41" s="103">
        <v>16000</v>
      </c>
      <c r="H41" s="103">
        <v>10682</v>
      </c>
      <c r="I41" s="129" t="s">
        <v>362</v>
      </c>
    </row>
    <row r="42" spans="1:9" s="80" customFormat="1" ht="31.5">
      <c r="A42" s="100" t="s">
        <v>234</v>
      </c>
      <c r="B42" s="119" t="s">
        <v>282</v>
      </c>
      <c r="C42" s="107" t="s">
        <v>283</v>
      </c>
      <c r="D42" s="128">
        <v>176000</v>
      </c>
      <c r="E42" s="128">
        <v>176000</v>
      </c>
      <c r="F42" s="103">
        <v>75000</v>
      </c>
      <c r="G42" s="103">
        <v>75000</v>
      </c>
      <c r="H42" s="103">
        <v>8000</v>
      </c>
      <c r="I42" s="129" t="s">
        <v>139</v>
      </c>
    </row>
    <row r="43" spans="1:9" ht="25.5">
      <c r="A43" s="100" t="s">
        <v>236</v>
      </c>
      <c r="B43" s="101" t="s">
        <v>350</v>
      </c>
      <c r="C43" s="107" t="s">
        <v>284</v>
      </c>
      <c r="D43" s="103">
        <v>47000</v>
      </c>
      <c r="E43" s="103">
        <v>47000</v>
      </c>
      <c r="F43" s="103">
        <v>9000</v>
      </c>
      <c r="G43" s="103">
        <v>9000</v>
      </c>
      <c r="H43" s="103">
        <v>9000</v>
      </c>
      <c r="I43" s="129" t="s">
        <v>139</v>
      </c>
    </row>
    <row r="44" spans="1:9" s="80" customFormat="1" ht="25.5">
      <c r="A44" s="100" t="s">
        <v>238</v>
      </c>
      <c r="B44" s="101" t="s">
        <v>285</v>
      </c>
      <c r="C44" s="107" t="s">
        <v>286</v>
      </c>
      <c r="D44" s="103">
        <v>47500</v>
      </c>
      <c r="E44" s="103">
        <v>47500</v>
      </c>
      <c r="F44" s="103">
        <v>9000</v>
      </c>
      <c r="G44" s="103">
        <v>9000</v>
      </c>
      <c r="H44" s="103">
        <v>9000</v>
      </c>
      <c r="I44" s="129" t="s">
        <v>139</v>
      </c>
    </row>
    <row r="45" spans="1:9" s="84" customFormat="1" ht="25.5">
      <c r="A45" s="100" t="s">
        <v>223</v>
      </c>
      <c r="B45" s="101" t="s">
        <v>351</v>
      </c>
      <c r="C45" s="107" t="s">
        <v>281</v>
      </c>
      <c r="D45" s="103">
        <v>28000</v>
      </c>
      <c r="E45" s="103">
        <v>28000</v>
      </c>
      <c r="F45" s="103">
        <v>15000</v>
      </c>
      <c r="G45" s="103">
        <v>15000</v>
      </c>
      <c r="H45" s="103">
        <v>8000</v>
      </c>
      <c r="I45" s="129" t="s">
        <v>358</v>
      </c>
    </row>
    <row r="46" spans="1:9" s="85" customFormat="1" ht="25.5">
      <c r="A46" s="100" t="s">
        <v>234</v>
      </c>
      <c r="B46" s="101" t="s">
        <v>533</v>
      </c>
      <c r="C46" s="107" t="s">
        <v>281</v>
      </c>
      <c r="D46" s="103">
        <v>25900</v>
      </c>
      <c r="E46" s="103">
        <v>25900</v>
      </c>
      <c r="F46" s="103">
        <v>12000</v>
      </c>
      <c r="G46" s="103">
        <v>12000</v>
      </c>
      <c r="H46" s="103">
        <v>5000</v>
      </c>
      <c r="I46" s="129" t="s">
        <v>358</v>
      </c>
    </row>
    <row r="47" spans="1:9" s="80" customFormat="1" ht="15.75">
      <c r="A47" s="122" t="s">
        <v>51</v>
      </c>
      <c r="B47" s="130" t="s">
        <v>144</v>
      </c>
      <c r="C47" s="116"/>
      <c r="D47" s="131">
        <f>D48</f>
        <v>11400</v>
      </c>
      <c r="E47" s="131">
        <f>E48</f>
        <v>8000</v>
      </c>
      <c r="F47" s="131">
        <f>F48</f>
        <v>0</v>
      </c>
      <c r="G47" s="131">
        <f>G48</f>
        <v>0</v>
      </c>
      <c r="H47" s="131">
        <f>H48</f>
        <v>3227</v>
      </c>
      <c r="I47" s="129"/>
    </row>
    <row r="48" spans="1:9" s="89" customFormat="1" ht="15.75">
      <c r="A48" s="95"/>
      <c r="B48" s="96" t="s">
        <v>255</v>
      </c>
      <c r="C48" s="126"/>
      <c r="D48" s="98">
        <f>SUM(D49:D50)</f>
        <v>11400</v>
      </c>
      <c r="E48" s="98">
        <f>SUM(E49:E50)</f>
        <v>8000</v>
      </c>
      <c r="F48" s="98">
        <f>SUM(F49:F50)</f>
        <v>0</v>
      </c>
      <c r="G48" s="98">
        <f>SUM(G49:G50)</f>
        <v>0</v>
      </c>
      <c r="H48" s="98">
        <f>SUM(H49:H50)</f>
        <v>3227</v>
      </c>
      <c r="I48" s="132"/>
    </row>
    <row r="49" spans="1:9" s="80" customFormat="1" ht="33.75">
      <c r="A49" s="100" t="s">
        <v>223</v>
      </c>
      <c r="B49" s="133" t="s">
        <v>287</v>
      </c>
      <c r="C49" s="107" t="s">
        <v>288</v>
      </c>
      <c r="D49" s="103">
        <v>4700</v>
      </c>
      <c r="E49" s="103">
        <v>3300</v>
      </c>
      <c r="F49" s="103"/>
      <c r="G49" s="103"/>
      <c r="H49" s="103">
        <v>1727</v>
      </c>
      <c r="I49" s="129" t="s">
        <v>139</v>
      </c>
    </row>
    <row r="50" spans="1:9" s="78" customFormat="1" ht="33.75">
      <c r="A50" s="100" t="s">
        <v>234</v>
      </c>
      <c r="B50" s="133" t="s">
        <v>534</v>
      </c>
      <c r="C50" s="107" t="s">
        <v>289</v>
      </c>
      <c r="D50" s="103">
        <v>6700</v>
      </c>
      <c r="E50" s="103">
        <v>4700</v>
      </c>
      <c r="F50" s="103"/>
      <c r="G50" s="103"/>
      <c r="H50" s="103">
        <v>1500</v>
      </c>
      <c r="I50" s="129" t="s">
        <v>345</v>
      </c>
    </row>
    <row r="51" spans="1:9" s="78" customFormat="1" ht="15.75">
      <c r="A51" s="122" t="s">
        <v>52</v>
      </c>
      <c r="B51" s="130" t="s">
        <v>535</v>
      </c>
      <c r="C51" s="124"/>
      <c r="D51" s="131">
        <f>D52</f>
        <v>40260</v>
      </c>
      <c r="E51" s="131">
        <f>E52</f>
        <v>40260</v>
      </c>
      <c r="F51" s="131">
        <f>F52</f>
        <v>0</v>
      </c>
      <c r="G51" s="131">
        <f>G52</f>
        <v>0</v>
      </c>
      <c r="H51" s="131">
        <f>H52</f>
        <v>14000</v>
      </c>
      <c r="I51" s="129"/>
    </row>
    <row r="52" spans="1:9" s="83" customFormat="1" ht="15.75">
      <c r="A52" s="95"/>
      <c r="B52" s="96" t="s">
        <v>224</v>
      </c>
      <c r="C52" s="126"/>
      <c r="D52" s="98">
        <f>SUM(D53)</f>
        <v>40260</v>
      </c>
      <c r="E52" s="98">
        <f>SUM(E53)</f>
        <v>40260</v>
      </c>
      <c r="F52" s="98">
        <f>SUM(F53)</f>
        <v>0</v>
      </c>
      <c r="G52" s="98">
        <f>SUM(G53)</f>
        <v>0</v>
      </c>
      <c r="H52" s="98">
        <f>SUM(H53)</f>
        <v>14000</v>
      </c>
      <c r="I52" s="132"/>
    </row>
    <row r="53" spans="1:9" s="78" customFormat="1" ht="47.25">
      <c r="A53" s="100" t="s">
        <v>223</v>
      </c>
      <c r="B53" s="134" t="s">
        <v>290</v>
      </c>
      <c r="C53" s="102" t="s">
        <v>291</v>
      </c>
      <c r="D53" s="108">
        <v>40260</v>
      </c>
      <c r="E53" s="108">
        <v>40260</v>
      </c>
      <c r="F53" s="103"/>
      <c r="G53" s="103"/>
      <c r="H53" s="103">
        <v>14000</v>
      </c>
      <c r="I53" s="129" t="s">
        <v>546</v>
      </c>
    </row>
    <row r="54" spans="1:9" ht="31.5">
      <c r="A54" s="135" t="s">
        <v>53</v>
      </c>
      <c r="B54" s="135" t="s">
        <v>292</v>
      </c>
      <c r="C54" s="136"/>
      <c r="D54" s="113">
        <f>D55</f>
        <v>43972</v>
      </c>
      <c r="E54" s="113">
        <f>E55</f>
        <v>35617.32</v>
      </c>
      <c r="F54" s="113">
        <f>F55</f>
        <v>8000</v>
      </c>
      <c r="G54" s="113">
        <f>G55</f>
        <v>8000</v>
      </c>
      <c r="H54" s="113">
        <f>H55</f>
        <v>4604</v>
      </c>
      <c r="I54" s="129"/>
    </row>
    <row r="55" spans="1:9" s="83" customFormat="1" ht="15.75">
      <c r="A55" s="95"/>
      <c r="B55" s="96" t="s">
        <v>224</v>
      </c>
      <c r="C55" s="137"/>
      <c r="D55" s="127">
        <f>SUM(D56:D56)</f>
        <v>43972</v>
      </c>
      <c r="E55" s="127">
        <f>SUM(E56:E56)</f>
        <v>35617.32</v>
      </c>
      <c r="F55" s="127">
        <f>SUM(F56:F56)</f>
        <v>8000</v>
      </c>
      <c r="G55" s="127">
        <f>SUM(G56:G56)</f>
        <v>8000</v>
      </c>
      <c r="H55" s="127">
        <f>SUM(H56:H56)</f>
        <v>4604</v>
      </c>
      <c r="I55" s="132"/>
    </row>
    <row r="56" spans="1:9" s="78" customFormat="1" ht="31.5">
      <c r="A56" s="105" t="s">
        <v>223</v>
      </c>
      <c r="B56" s="138" t="s">
        <v>536</v>
      </c>
      <c r="C56" s="102" t="s">
        <v>293</v>
      </c>
      <c r="D56" s="128">
        <v>43972</v>
      </c>
      <c r="E56" s="108">
        <f>D56*81/100</f>
        <v>35617.32</v>
      </c>
      <c r="F56" s="108">
        <v>8000</v>
      </c>
      <c r="G56" s="108">
        <v>8000</v>
      </c>
      <c r="H56" s="108">
        <v>4604</v>
      </c>
      <c r="I56" s="129" t="s">
        <v>31</v>
      </c>
    </row>
    <row r="57" spans="1:9" ht="47.25">
      <c r="A57" s="135" t="s">
        <v>114</v>
      </c>
      <c r="B57" s="135" t="s">
        <v>537</v>
      </c>
      <c r="C57" s="136"/>
      <c r="D57" s="113">
        <f>D58</f>
        <v>70459</v>
      </c>
      <c r="E57" s="113">
        <f>E58</f>
        <v>70459</v>
      </c>
      <c r="F57" s="113">
        <f>F58</f>
        <v>12645</v>
      </c>
      <c r="G57" s="113">
        <f>G58</f>
        <v>12045</v>
      </c>
      <c r="H57" s="113">
        <f>H58</f>
        <v>6440</v>
      </c>
      <c r="I57" s="129"/>
    </row>
    <row r="58" spans="1:9" s="89" customFormat="1" ht="15.75">
      <c r="A58" s="95"/>
      <c r="B58" s="96" t="s">
        <v>224</v>
      </c>
      <c r="C58" s="137"/>
      <c r="D58" s="127">
        <f>SUM(D59:D62)</f>
        <v>70459</v>
      </c>
      <c r="E58" s="127">
        <f>SUM(E59:E62)</f>
        <v>70459</v>
      </c>
      <c r="F58" s="127">
        <f>SUM(F59:F62)</f>
        <v>12645</v>
      </c>
      <c r="G58" s="127">
        <f>SUM(G59:G62)</f>
        <v>12045</v>
      </c>
      <c r="H58" s="127">
        <f>SUM(H59:H62)</f>
        <v>6440</v>
      </c>
      <c r="I58" s="132"/>
    </row>
    <row r="59" spans="1:9" s="85" customFormat="1" ht="47.25">
      <c r="A59" s="105" t="s">
        <v>223</v>
      </c>
      <c r="B59" s="138" t="s">
        <v>294</v>
      </c>
      <c r="C59" s="102" t="s">
        <v>295</v>
      </c>
      <c r="D59" s="108">
        <f>E59</f>
        <v>11783</v>
      </c>
      <c r="E59" s="108">
        <f>11783</f>
        <v>11783</v>
      </c>
      <c r="F59" s="108">
        <v>3100</v>
      </c>
      <c r="G59" s="108">
        <v>2900</v>
      </c>
      <c r="H59" s="108">
        <v>2000</v>
      </c>
      <c r="I59" s="110" t="s">
        <v>218</v>
      </c>
    </row>
    <row r="60" spans="1:9" s="85" customFormat="1" ht="47.25">
      <c r="A60" s="105" t="s">
        <v>234</v>
      </c>
      <c r="B60" s="138" t="s">
        <v>296</v>
      </c>
      <c r="C60" s="102" t="s">
        <v>297</v>
      </c>
      <c r="D60" s="108">
        <f>E60</f>
        <v>12086</v>
      </c>
      <c r="E60" s="108">
        <f>12086</f>
        <v>12086</v>
      </c>
      <c r="F60" s="108">
        <v>4100</v>
      </c>
      <c r="G60" s="108">
        <v>3900</v>
      </c>
      <c r="H60" s="108">
        <v>3000</v>
      </c>
      <c r="I60" s="110" t="s">
        <v>221</v>
      </c>
    </row>
    <row r="61" spans="1:9" s="80" customFormat="1" ht="47.25">
      <c r="A61" s="105" t="s">
        <v>236</v>
      </c>
      <c r="B61" s="138" t="s">
        <v>298</v>
      </c>
      <c r="C61" s="102" t="s">
        <v>299</v>
      </c>
      <c r="D61" s="108">
        <f>E61</f>
        <v>33361</v>
      </c>
      <c r="E61" s="108">
        <v>33361</v>
      </c>
      <c r="F61" s="108">
        <v>3000</v>
      </c>
      <c r="G61" s="108">
        <v>2800</v>
      </c>
      <c r="H61" s="108">
        <v>670</v>
      </c>
      <c r="I61" s="129" t="s">
        <v>357</v>
      </c>
    </row>
    <row r="62" spans="1:9" s="78" customFormat="1" ht="31.5">
      <c r="A62" s="105" t="s">
        <v>238</v>
      </c>
      <c r="B62" s="138" t="s">
        <v>300</v>
      </c>
      <c r="C62" s="102" t="s">
        <v>301</v>
      </c>
      <c r="D62" s="108">
        <f>E62</f>
        <v>13229</v>
      </c>
      <c r="E62" s="108">
        <f>13229</f>
        <v>13229</v>
      </c>
      <c r="F62" s="139">
        <v>2445</v>
      </c>
      <c r="G62" s="140">
        <v>2445</v>
      </c>
      <c r="H62" s="108">
        <v>770</v>
      </c>
      <c r="I62" s="129" t="s">
        <v>356</v>
      </c>
    </row>
    <row r="63" spans="1:9" ht="47.25">
      <c r="A63" s="141" t="s">
        <v>115</v>
      </c>
      <c r="B63" s="135" t="s">
        <v>302</v>
      </c>
      <c r="C63" s="136"/>
      <c r="D63" s="113">
        <f>D64</f>
        <v>37103</v>
      </c>
      <c r="E63" s="113">
        <f>E64</f>
        <v>37103</v>
      </c>
      <c r="F63" s="113">
        <f>F64</f>
        <v>11515</v>
      </c>
      <c r="G63" s="113">
        <f>G64</f>
        <v>11515</v>
      </c>
      <c r="H63" s="113">
        <f>H64</f>
        <v>5524</v>
      </c>
      <c r="I63" s="129"/>
    </row>
    <row r="64" spans="1:9" s="90" customFormat="1" ht="15.75">
      <c r="A64" s="95"/>
      <c r="B64" s="96" t="s">
        <v>224</v>
      </c>
      <c r="C64" s="137"/>
      <c r="D64" s="127">
        <f>SUM(D65:D66)</f>
        <v>37103</v>
      </c>
      <c r="E64" s="127">
        <f>SUM(E65:E66)</f>
        <v>37103</v>
      </c>
      <c r="F64" s="127">
        <f>SUM(F65:F66)</f>
        <v>11515</v>
      </c>
      <c r="G64" s="127">
        <f>SUM(G65:G66)</f>
        <v>11515</v>
      </c>
      <c r="H64" s="127">
        <f>SUM(H65:H66)</f>
        <v>5524</v>
      </c>
      <c r="I64" s="142"/>
    </row>
    <row r="65" spans="1:9" s="78" customFormat="1" ht="31.5">
      <c r="A65" s="100" t="s">
        <v>223</v>
      </c>
      <c r="B65" s="106" t="s">
        <v>539</v>
      </c>
      <c r="C65" s="107" t="s">
        <v>303</v>
      </c>
      <c r="D65" s="108">
        <f>E65</f>
        <v>23103</v>
      </c>
      <c r="E65" s="108">
        <f>23103</f>
        <v>23103</v>
      </c>
      <c r="F65" s="108">
        <f>G65</f>
        <v>9691</v>
      </c>
      <c r="G65" s="108">
        <f>4000+5691</f>
        <v>9691</v>
      </c>
      <c r="H65" s="108">
        <v>4024</v>
      </c>
      <c r="I65" s="129" t="s">
        <v>358</v>
      </c>
    </row>
    <row r="66" spans="1:9" s="78" customFormat="1" ht="31.5">
      <c r="A66" s="100" t="s">
        <v>234</v>
      </c>
      <c r="B66" s="106" t="s">
        <v>304</v>
      </c>
      <c r="C66" s="102" t="s">
        <v>305</v>
      </c>
      <c r="D66" s="108">
        <f>E66</f>
        <v>14000</v>
      </c>
      <c r="E66" s="108">
        <v>14000</v>
      </c>
      <c r="F66" s="108">
        <f>G66</f>
        <v>1824</v>
      </c>
      <c r="G66" s="108">
        <f>1824</f>
        <v>1824</v>
      </c>
      <c r="H66" s="108">
        <v>1500</v>
      </c>
      <c r="I66" s="129" t="s">
        <v>359</v>
      </c>
    </row>
    <row r="67" spans="1:9" ht="15.75">
      <c r="A67" s="135" t="s">
        <v>116</v>
      </c>
      <c r="B67" s="135" t="s">
        <v>306</v>
      </c>
      <c r="C67" s="136"/>
      <c r="D67" s="113">
        <f>D68</f>
        <v>37721</v>
      </c>
      <c r="E67" s="113">
        <f>E68</f>
        <v>37721</v>
      </c>
      <c r="F67" s="113">
        <f>F68</f>
        <v>14913</v>
      </c>
      <c r="G67" s="113">
        <f>G68</f>
        <v>14913</v>
      </c>
      <c r="H67" s="113">
        <f>H68</f>
        <v>16000</v>
      </c>
      <c r="I67" s="129"/>
    </row>
    <row r="68" spans="1:9" s="90" customFormat="1" ht="15.75">
      <c r="A68" s="95"/>
      <c r="B68" s="96" t="s">
        <v>224</v>
      </c>
      <c r="C68" s="143"/>
      <c r="D68" s="127">
        <f>SUM(D69:D70)</f>
        <v>37721</v>
      </c>
      <c r="E68" s="127">
        <f>SUM(E69:E70)</f>
        <v>37721</v>
      </c>
      <c r="F68" s="127">
        <f>SUM(F69:F70)</f>
        <v>14913</v>
      </c>
      <c r="G68" s="127">
        <f>SUM(G69:G70)</f>
        <v>14913</v>
      </c>
      <c r="H68" s="127">
        <f>SUM(H69:H70)</f>
        <v>16000</v>
      </c>
      <c r="I68" s="142"/>
    </row>
    <row r="69" spans="1:9" s="78" customFormat="1" ht="33.75">
      <c r="A69" s="100">
        <v>1</v>
      </c>
      <c r="B69" s="101" t="s">
        <v>540</v>
      </c>
      <c r="C69" s="144" t="s">
        <v>307</v>
      </c>
      <c r="D69" s="128">
        <v>14436</v>
      </c>
      <c r="E69" s="128">
        <v>14436</v>
      </c>
      <c r="F69" s="128">
        <v>2913</v>
      </c>
      <c r="G69" s="128">
        <v>2913</v>
      </c>
      <c r="H69" s="128">
        <v>11000</v>
      </c>
      <c r="I69" s="129" t="s">
        <v>310</v>
      </c>
    </row>
    <row r="70" spans="1:9" s="78" customFormat="1" ht="56.25">
      <c r="A70" s="100">
        <v>2</v>
      </c>
      <c r="B70" s="101" t="s">
        <v>308</v>
      </c>
      <c r="C70" s="144" t="s">
        <v>309</v>
      </c>
      <c r="D70" s="128">
        <v>23285</v>
      </c>
      <c r="E70" s="128">
        <v>23285</v>
      </c>
      <c r="F70" s="128">
        <v>12000</v>
      </c>
      <c r="G70" s="128">
        <v>12000</v>
      </c>
      <c r="H70" s="128">
        <v>5000</v>
      </c>
      <c r="I70" s="129" t="s">
        <v>310</v>
      </c>
    </row>
    <row r="71" spans="1:9" s="86" customFormat="1" ht="31.5">
      <c r="A71" s="135" t="s">
        <v>117</v>
      </c>
      <c r="B71" s="135" t="s">
        <v>311</v>
      </c>
      <c r="C71" s="136"/>
      <c r="D71" s="113">
        <f>+D72</f>
        <v>100000</v>
      </c>
      <c r="E71" s="113">
        <f>+E72</f>
        <v>35000</v>
      </c>
      <c r="F71" s="113">
        <f>+F72</f>
        <v>0</v>
      </c>
      <c r="G71" s="113">
        <f>+G72</f>
        <v>0</v>
      </c>
      <c r="H71" s="113">
        <f>+H72</f>
        <v>9200</v>
      </c>
      <c r="I71" s="129"/>
    </row>
    <row r="72" spans="1:9" s="83" customFormat="1" ht="15.75">
      <c r="A72" s="95"/>
      <c r="B72" s="96" t="s">
        <v>255</v>
      </c>
      <c r="C72" s="137"/>
      <c r="D72" s="127">
        <f>D73</f>
        <v>100000</v>
      </c>
      <c r="E72" s="127">
        <f>E73</f>
        <v>35000</v>
      </c>
      <c r="F72" s="127">
        <f>F73</f>
        <v>0</v>
      </c>
      <c r="G72" s="127">
        <f>G73</f>
        <v>0</v>
      </c>
      <c r="H72" s="127">
        <f>H73</f>
        <v>9200</v>
      </c>
      <c r="I72" s="132"/>
    </row>
    <row r="73" spans="1:9" ht="31.5">
      <c r="A73" s="105" t="s">
        <v>223</v>
      </c>
      <c r="B73" s="138" t="s">
        <v>541</v>
      </c>
      <c r="C73" s="102"/>
      <c r="D73" s="108">
        <v>100000</v>
      </c>
      <c r="E73" s="108">
        <v>35000</v>
      </c>
      <c r="F73" s="145">
        <v>0</v>
      </c>
      <c r="G73" s="145">
        <v>0</v>
      </c>
      <c r="H73" s="108">
        <v>9200</v>
      </c>
      <c r="I73" s="129" t="s">
        <v>32</v>
      </c>
    </row>
    <row r="74" spans="1:9" s="78" customFormat="1" ht="15.75">
      <c r="A74" s="135" t="s">
        <v>118</v>
      </c>
      <c r="B74" s="135" t="s">
        <v>312</v>
      </c>
      <c r="C74" s="136"/>
      <c r="D74" s="113">
        <f>D75</f>
        <v>53766</v>
      </c>
      <c r="E74" s="113">
        <f>E75</f>
        <v>53766</v>
      </c>
      <c r="F74" s="113">
        <f>F75</f>
        <v>6500</v>
      </c>
      <c r="G74" s="113">
        <f>G75</f>
        <v>6500</v>
      </c>
      <c r="H74" s="113">
        <f>H75</f>
        <v>9203</v>
      </c>
      <c r="I74" s="129"/>
    </row>
    <row r="75" spans="1:9" s="83" customFormat="1" ht="15.75">
      <c r="A75" s="95"/>
      <c r="B75" s="96" t="s">
        <v>224</v>
      </c>
      <c r="C75" s="137"/>
      <c r="D75" s="127">
        <f>SUM(D76)</f>
        <v>53766</v>
      </c>
      <c r="E75" s="127">
        <f>SUM(E76)</f>
        <v>53766</v>
      </c>
      <c r="F75" s="127">
        <f>SUM(F76)</f>
        <v>6500</v>
      </c>
      <c r="G75" s="127">
        <f>SUM(G76)</f>
        <v>6500</v>
      </c>
      <c r="H75" s="127">
        <f>SUM(H76)</f>
        <v>9203</v>
      </c>
      <c r="I75" s="132"/>
    </row>
    <row r="76" spans="1:9" ht="33.75">
      <c r="A76" s="105" t="s">
        <v>223</v>
      </c>
      <c r="B76" s="138" t="s">
        <v>507</v>
      </c>
      <c r="C76" s="144" t="s">
        <v>508</v>
      </c>
      <c r="D76" s="108">
        <v>53766</v>
      </c>
      <c r="E76" s="108">
        <v>53766</v>
      </c>
      <c r="F76" s="108">
        <v>6500</v>
      </c>
      <c r="G76" s="108">
        <v>6500</v>
      </c>
      <c r="H76" s="108">
        <v>9203</v>
      </c>
      <c r="I76" s="114"/>
    </row>
    <row r="77" spans="1:9" ht="15.75">
      <c r="A77" s="105"/>
      <c r="B77" s="138" t="s">
        <v>509</v>
      </c>
      <c r="C77" s="144"/>
      <c r="D77" s="108"/>
      <c r="E77" s="108"/>
      <c r="F77" s="108"/>
      <c r="G77" s="108"/>
      <c r="H77" s="108"/>
      <c r="I77" s="114"/>
    </row>
    <row r="78" spans="1:9" ht="31.5">
      <c r="A78" s="100" t="s">
        <v>510</v>
      </c>
      <c r="B78" s="106" t="s">
        <v>313</v>
      </c>
      <c r="C78" s="107"/>
      <c r="D78" s="108">
        <v>6100</v>
      </c>
      <c r="E78" s="108">
        <v>6100</v>
      </c>
      <c r="F78" s="108">
        <v>4000</v>
      </c>
      <c r="G78" s="108">
        <v>4000</v>
      </c>
      <c r="H78" s="108">
        <v>1500</v>
      </c>
      <c r="I78" s="129" t="s">
        <v>360</v>
      </c>
    </row>
    <row r="79" spans="1:9" ht="31.5">
      <c r="A79" s="100" t="s">
        <v>511</v>
      </c>
      <c r="B79" s="106" t="s">
        <v>542</v>
      </c>
      <c r="C79" s="107"/>
      <c r="D79" s="108"/>
      <c r="E79" s="108"/>
      <c r="F79" s="108"/>
      <c r="G79" s="108"/>
      <c r="H79" s="108">
        <v>2000</v>
      </c>
      <c r="I79" s="129" t="s">
        <v>360</v>
      </c>
    </row>
    <row r="80" spans="1:9" s="80" customFormat="1" ht="33.75">
      <c r="A80" s="105" t="s">
        <v>512</v>
      </c>
      <c r="B80" s="138" t="s">
        <v>543</v>
      </c>
      <c r="C80" s="144" t="s">
        <v>314</v>
      </c>
      <c r="D80" s="108">
        <v>44651</v>
      </c>
      <c r="E80" s="108">
        <v>44651</v>
      </c>
      <c r="F80" s="145"/>
      <c r="G80" s="145"/>
      <c r="H80" s="145">
        <v>5703</v>
      </c>
      <c r="I80" s="129" t="s">
        <v>360</v>
      </c>
    </row>
    <row r="81" spans="1:9" s="80" customFormat="1" ht="15.75">
      <c r="A81" s="91" t="s">
        <v>135</v>
      </c>
      <c r="B81" s="111" t="s">
        <v>315</v>
      </c>
      <c r="C81" s="116"/>
      <c r="D81" s="113">
        <f>D82</f>
        <v>49561</v>
      </c>
      <c r="E81" s="113">
        <f>E82</f>
        <v>19451</v>
      </c>
      <c r="F81" s="113">
        <f>F82</f>
        <v>12000</v>
      </c>
      <c r="G81" s="113">
        <f>G82</f>
        <v>12000</v>
      </c>
      <c r="H81" s="113">
        <f>H82</f>
        <v>6440</v>
      </c>
      <c r="I81" s="129"/>
    </row>
    <row r="82" spans="1:9" s="89" customFormat="1" ht="15.75">
      <c r="A82" s="95"/>
      <c r="B82" s="96" t="s">
        <v>224</v>
      </c>
      <c r="C82" s="137"/>
      <c r="D82" s="127">
        <f>SUM(D83:D84)</f>
        <v>49561</v>
      </c>
      <c r="E82" s="127">
        <f>SUM(E83:E84)</f>
        <v>19451</v>
      </c>
      <c r="F82" s="127">
        <f>SUM(F83:F84)</f>
        <v>12000</v>
      </c>
      <c r="G82" s="127">
        <f>SUM(G83:G84)</f>
        <v>12000</v>
      </c>
      <c r="H82" s="127">
        <f>SUM(H83:H84)</f>
        <v>6440</v>
      </c>
      <c r="I82" s="132"/>
    </row>
    <row r="83" spans="1:9" ht="25.5">
      <c r="A83" s="109">
        <v>1</v>
      </c>
      <c r="B83" s="106" t="s">
        <v>316</v>
      </c>
      <c r="C83" s="107" t="s">
        <v>63</v>
      </c>
      <c r="D83" s="108">
        <v>5650</v>
      </c>
      <c r="E83" s="108">
        <v>2233</v>
      </c>
      <c r="F83" s="108">
        <v>2000</v>
      </c>
      <c r="G83" s="108">
        <v>2000</v>
      </c>
      <c r="H83" s="108">
        <v>240</v>
      </c>
      <c r="I83" s="129" t="s">
        <v>361</v>
      </c>
    </row>
    <row r="84" spans="1:9" ht="25.5">
      <c r="A84" s="109">
        <v>2</v>
      </c>
      <c r="B84" s="106" t="s">
        <v>317</v>
      </c>
      <c r="C84" s="107" t="s">
        <v>62</v>
      </c>
      <c r="D84" s="108">
        <v>43911</v>
      </c>
      <c r="E84" s="108">
        <v>17218</v>
      </c>
      <c r="F84" s="108">
        <v>10000</v>
      </c>
      <c r="G84" s="108">
        <v>10000</v>
      </c>
      <c r="H84" s="108">
        <v>6200</v>
      </c>
      <c r="I84" s="129" t="s">
        <v>318</v>
      </c>
    </row>
    <row r="85" spans="1:9" ht="15.75">
      <c r="A85" s="146" t="s">
        <v>155</v>
      </c>
      <c r="B85" s="111" t="s">
        <v>319</v>
      </c>
      <c r="C85" s="116"/>
      <c r="D85" s="113">
        <f aca="true" t="shared" si="0" ref="D85:H86">D86</f>
        <v>68853</v>
      </c>
      <c r="E85" s="113">
        <f t="shared" si="0"/>
        <v>68800</v>
      </c>
      <c r="F85" s="113">
        <f t="shared" si="0"/>
        <v>8000</v>
      </c>
      <c r="G85" s="113">
        <f t="shared" si="0"/>
        <v>8000</v>
      </c>
      <c r="H85" s="113">
        <f t="shared" si="0"/>
        <v>5524</v>
      </c>
      <c r="I85" s="129"/>
    </row>
    <row r="86" spans="1:9" s="89" customFormat="1" ht="15.75">
      <c r="A86" s="95"/>
      <c r="B86" s="96" t="s">
        <v>224</v>
      </c>
      <c r="C86" s="137"/>
      <c r="D86" s="127">
        <f t="shared" si="0"/>
        <v>68853</v>
      </c>
      <c r="E86" s="127">
        <f t="shared" si="0"/>
        <v>68800</v>
      </c>
      <c r="F86" s="127">
        <f t="shared" si="0"/>
        <v>8000</v>
      </c>
      <c r="G86" s="127">
        <f t="shared" si="0"/>
        <v>8000</v>
      </c>
      <c r="H86" s="127">
        <f t="shared" si="0"/>
        <v>5524</v>
      </c>
      <c r="I86" s="132"/>
    </row>
    <row r="87" spans="1:9" ht="48">
      <c r="A87" s="109">
        <v>1</v>
      </c>
      <c r="B87" s="106" t="s">
        <v>320</v>
      </c>
      <c r="C87" s="107" t="s">
        <v>321</v>
      </c>
      <c r="D87" s="108">
        <v>68853</v>
      </c>
      <c r="E87" s="108">
        <v>68800</v>
      </c>
      <c r="F87" s="108">
        <v>8000</v>
      </c>
      <c r="G87" s="108">
        <v>8000</v>
      </c>
      <c r="H87" s="108">
        <v>5524</v>
      </c>
      <c r="I87" s="158" t="s">
        <v>352</v>
      </c>
    </row>
    <row r="88" spans="1:9" ht="28.5">
      <c r="A88" s="147" t="s">
        <v>322</v>
      </c>
      <c r="B88" s="148" t="s">
        <v>323</v>
      </c>
      <c r="C88" s="149"/>
      <c r="D88" s="125">
        <f>D89</f>
        <v>675553</v>
      </c>
      <c r="E88" s="125">
        <f>E89</f>
        <v>50962</v>
      </c>
      <c r="F88" s="125">
        <f>F89</f>
        <v>15000</v>
      </c>
      <c r="G88" s="125">
        <f>G89</f>
        <v>15000</v>
      </c>
      <c r="H88" s="125">
        <f>H89</f>
        <v>13800</v>
      </c>
      <c r="I88" s="129"/>
    </row>
    <row r="89" spans="1:9" s="89" customFormat="1" ht="15.75">
      <c r="A89" s="97"/>
      <c r="B89" s="96" t="s">
        <v>224</v>
      </c>
      <c r="C89" s="150"/>
      <c r="D89" s="127">
        <f>SUM(D90:D91)</f>
        <v>675553</v>
      </c>
      <c r="E89" s="127">
        <f>SUM(E90:E91)</f>
        <v>50962</v>
      </c>
      <c r="F89" s="127">
        <f>SUM(F90:F91)</f>
        <v>15000</v>
      </c>
      <c r="G89" s="127">
        <f>SUM(G90:G91)</f>
        <v>15000</v>
      </c>
      <c r="H89" s="127">
        <f>SUM(H90:H91)</f>
        <v>13800</v>
      </c>
      <c r="I89" s="132"/>
    </row>
    <row r="90" spans="1:9" ht="38.25">
      <c r="A90" s="151">
        <v>1</v>
      </c>
      <c r="B90" s="138" t="s">
        <v>324</v>
      </c>
      <c r="C90" s="107" t="s">
        <v>325</v>
      </c>
      <c r="D90" s="108">
        <v>323938</v>
      </c>
      <c r="E90" s="108">
        <v>26967</v>
      </c>
      <c r="F90" s="108">
        <v>6000</v>
      </c>
      <c r="G90" s="108">
        <v>6000</v>
      </c>
      <c r="H90" s="108">
        <v>10000</v>
      </c>
      <c r="I90" s="129" t="s">
        <v>547</v>
      </c>
    </row>
    <row r="91" spans="1:9" ht="38.25">
      <c r="A91" s="151">
        <v>2</v>
      </c>
      <c r="B91" s="138" t="s">
        <v>326</v>
      </c>
      <c r="C91" s="107" t="s">
        <v>327</v>
      </c>
      <c r="D91" s="108">
        <v>351615</v>
      </c>
      <c r="E91" s="108">
        <v>23995</v>
      </c>
      <c r="F91" s="108">
        <v>9000</v>
      </c>
      <c r="G91" s="108">
        <v>9000</v>
      </c>
      <c r="H91" s="108">
        <v>3800</v>
      </c>
      <c r="I91" s="129" t="s">
        <v>547</v>
      </c>
    </row>
    <row r="92" spans="1:9" ht="16.5" thickBot="1">
      <c r="A92" s="152"/>
      <c r="B92" s="153"/>
      <c r="C92" s="154"/>
      <c r="D92" s="155"/>
      <c r="E92" s="155"/>
      <c r="F92" s="155"/>
      <c r="G92" s="155"/>
      <c r="H92" s="156"/>
      <c r="I92" s="157"/>
    </row>
    <row r="93" spans="2:9" ht="16.5" thickTop="1">
      <c r="B93" s="87"/>
      <c r="C93" s="75"/>
      <c r="D93" s="75"/>
      <c r="E93" s="75"/>
      <c r="F93" s="75"/>
      <c r="G93" s="75"/>
      <c r="H93" s="75"/>
      <c r="I93" s="75"/>
    </row>
    <row r="94" spans="2:9" ht="15.75">
      <c r="B94" s="87"/>
      <c r="C94" s="75"/>
      <c r="D94" s="75"/>
      <c r="E94" s="75"/>
      <c r="F94" s="75"/>
      <c r="G94" s="75"/>
      <c r="H94" s="75"/>
      <c r="I94" s="75"/>
    </row>
    <row r="95" spans="2:9" ht="15.75">
      <c r="B95" s="87"/>
      <c r="C95" s="75"/>
      <c r="D95" s="75"/>
      <c r="E95" s="75"/>
      <c r="F95" s="75"/>
      <c r="G95" s="75"/>
      <c r="H95" s="75"/>
      <c r="I95" s="75"/>
    </row>
    <row r="96" spans="2:9" ht="15.75">
      <c r="B96" s="87"/>
      <c r="C96" s="75"/>
      <c r="D96" s="75"/>
      <c r="E96" s="75"/>
      <c r="F96" s="75"/>
      <c r="G96" s="75"/>
      <c r="H96" s="75"/>
      <c r="I96" s="75"/>
    </row>
    <row r="97" spans="2:9" ht="15.75">
      <c r="B97" s="75"/>
      <c r="C97" s="75"/>
      <c r="D97" s="75"/>
      <c r="E97" s="75"/>
      <c r="F97" s="75"/>
      <c r="G97" s="75"/>
      <c r="H97" s="75"/>
      <c r="I97" s="75"/>
    </row>
    <row r="98" spans="2:9" ht="15.75">
      <c r="B98" s="75"/>
      <c r="C98" s="75"/>
      <c r="D98" s="75"/>
      <c r="E98" s="75"/>
      <c r="F98" s="75"/>
      <c r="G98" s="75"/>
      <c r="H98" s="75"/>
      <c r="I98" s="75"/>
    </row>
    <row r="99" spans="2:9" ht="15.75">
      <c r="B99" s="75"/>
      <c r="C99" s="75"/>
      <c r="D99" s="75"/>
      <c r="E99" s="75"/>
      <c r="F99" s="75"/>
      <c r="G99" s="75"/>
      <c r="H99" s="75"/>
      <c r="I99" s="75"/>
    </row>
    <row r="100" spans="2:9" ht="15.75">
      <c r="B100" s="75"/>
      <c r="C100" s="75"/>
      <c r="D100" s="75"/>
      <c r="E100" s="75"/>
      <c r="F100" s="75"/>
      <c r="G100" s="75"/>
      <c r="H100" s="75"/>
      <c r="I100" s="75"/>
    </row>
    <row r="101" spans="2:9" ht="15.75">
      <c r="B101" s="75"/>
      <c r="C101" s="75"/>
      <c r="D101" s="75"/>
      <c r="E101" s="75"/>
      <c r="F101" s="75"/>
      <c r="G101" s="75"/>
      <c r="H101" s="75"/>
      <c r="I101" s="75"/>
    </row>
    <row r="102" spans="2:9" ht="15.75">
      <c r="B102" s="75"/>
      <c r="C102" s="75"/>
      <c r="D102" s="75"/>
      <c r="E102" s="75"/>
      <c r="F102" s="75"/>
      <c r="G102" s="75"/>
      <c r="H102" s="75"/>
      <c r="I102" s="75"/>
    </row>
    <row r="103" spans="2:9" ht="15.75">
      <c r="B103" s="75"/>
      <c r="C103" s="75"/>
      <c r="D103" s="75"/>
      <c r="E103" s="75"/>
      <c r="F103" s="75"/>
      <c r="G103" s="75"/>
      <c r="H103" s="75"/>
      <c r="I103" s="75"/>
    </row>
    <row r="104" spans="2:9" ht="15.75">
      <c r="B104" s="75"/>
      <c r="C104" s="75"/>
      <c r="D104" s="75"/>
      <c r="E104" s="75"/>
      <c r="F104" s="75"/>
      <c r="G104" s="75"/>
      <c r="H104" s="75"/>
      <c r="I104" s="75"/>
    </row>
    <row r="105" spans="2:9" ht="15.75">
      <c r="B105" s="75"/>
      <c r="C105" s="75"/>
      <c r="D105" s="75"/>
      <c r="E105" s="75"/>
      <c r="F105" s="75"/>
      <c r="G105" s="75"/>
      <c r="H105" s="75"/>
      <c r="I105" s="75"/>
    </row>
    <row r="106" spans="2:9" ht="15.75">
      <c r="B106" s="75"/>
      <c r="C106" s="75"/>
      <c r="D106" s="75"/>
      <c r="E106" s="75"/>
      <c r="F106" s="75"/>
      <c r="G106" s="75"/>
      <c r="H106" s="75"/>
      <c r="I106" s="75"/>
    </row>
    <row r="107" spans="2:9" ht="15.75">
      <c r="B107" s="75"/>
      <c r="C107" s="75"/>
      <c r="D107" s="75"/>
      <c r="E107" s="75"/>
      <c r="F107" s="75"/>
      <c r="G107" s="75"/>
      <c r="H107" s="75"/>
      <c r="I107" s="75"/>
    </row>
    <row r="108" spans="2:9" ht="15.75">
      <c r="B108" s="75"/>
      <c r="C108" s="75"/>
      <c r="D108" s="75"/>
      <c r="E108" s="75"/>
      <c r="F108" s="75"/>
      <c r="G108" s="75"/>
      <c r="H108" s="75"/>
      <c r="I108" s="75"/>
    </row>
    <row r="109" spans="2:9" ht="15.75">
      <c r="B109" s="75"/>
      <c r="C109" s="75"/>
      <c r="D109" s="75"/>
      <c r="E109" s="75"/>
      <c r="F109" s="75"/>
      <c r="G109" s="75"/>
      <c r="H109" s="75"/>
      <c r="I109" s="75"/>
    </row>
    <row r="110" spans="2:9" ht="15.75">
      <c r="B110" s="75"/>
      <c r="C110" s="75"/>
      <c r="D110" s="75"/>
      <c r="E110" s="75"/>
      <c r="F110" s="75"/>
      <c r="G110" s="75"/>
      <c r="H110" s="75"/>
      <c r="I110" s="75"/>
    </row>
    <row r="111" spans="2:9" ht="15.75">
      <c r="B111" s="75"/>
      <c r="C111" s="75"/>
      <c r="D111" s="75"/>
      <c r="E111" s="75"/>
      <c r="F111" s="75"/>
      <c r="G111" s="75"/>
      <c r="H111" s="75"/>
      <c r="I111" s="75"/>
    </row>
    <row r="112" spans="2:9" ht="15.75">
      <c r="B112" s="75"/>
      <c r="C112" s="75"/>
      <c r="D112" s="75"/>
      <c r="E112" s="75"/>
      <c r="F112" s="75"/>
      <c r="G112" s="75"/>
      <c r="H112" s="75"/>
      <c r="I112" s="75"/>
    </row>
    <row r="113" spans="2:9" ht="15.75">
      <c r="B113" s="75"/>
      <c r="C113" s="75"/>
      <c r="D113" s="75"/>
      <c r="E113" s="75"/>
      <c r="F113" s="75"/>
      <c r="G113" s="75"/>
      <c r="H113" s="75"/>
      <c r="I113" s="75"/>
    </row>
    <row r="114" spans="2:9" ht="15.75">
      <c r="B114" s="75"/>
      <c r="C114" s="75"/>
      <c r="D114" s="75"/>
      <c r="E114" s="75"/>
      <c r="F114" s="75"/>
      <c r="G114" s="75"/>
      <c r="H114" s="75"/>
      <c r="I114" s="75"/>
    </row>
    <row r="115" spans="2:9" ht="15.75">
      <c r="B115" s="75"/>
      <c r="C115" s="75"/>
      <c r="D115" s="75"/>
      <c r="E115" s="75"/>
      <c r="F115" s="75"/>
      <c r="G115" s="75"/>
      <c r="H115" s="75"/>
      <c r="I115" s="75"/>
    </row>
    <row r="116" spans="2:9" ht="15.75">
      <c r="B116" s="75"/>
      <c r="C116" s="75"/>
      <c r="D116" s="75"/>
      <c r="E116" s="75"/>
      <c r="F116" s="75"/>
      <c r="G116" s="75"/>
      <c r="H116" s="75"/>
      <c r="I116" s="75"/>
    </row>
    <row r="117" spans="2:9" ht="15.75">
      <c r="B117" s="75"/>
      <c r="C117" s="75"/>
      <c r="D117" s="75"/>
      <c r="E117" s="75"/>
      <c r="F117" s="75"/>
      <c r="G117" s="75"/>
      <c r="H117" s="75"/>
      <c r="I117" s="75"/>
    </row>
    <row r="118" spans="2:9" ht="15.75">
      <c r="B118" s="75"/>
      <c r="C118" s="75"/>
      <c r="D118" s="75"/>
      <c r="E118" s="75"/>
      <c r="F118" s="75"/>
      <c r="G118" s="75"/>
      <c r="H118" s="75"/>
      <c r="I118" s="75"/>
    </row>
    <row r="119" spans="2:9" ht="15.75">
      <c r="B119" s="75"/>
      <c r="C119" s="75"/>
      <c r="D119" s="75"/>
      <c r="E119" s="75"/>
      <c r="F119" s="75"/>
      <c r="G119" s="75"/>
      <c r="H119" s="75"/>
      <c r="I119" s="75"/>
    </row>
    <row r="120" spans="2:9" ht="15.75">
      <c r="B120" s="75"/>
      <c r="C120" s="75"/>
      <c r="D120" s="75"/>
      <c r="E120" s="75"/>
      <c r="F120" s="75"/>
      <c r="G120" s="75"/>
      <c r="H120" s="75"/>
      <c r="I120" s="75"/>
    </row>
    <row r="121" spans="2:9" ht="15.75">
      <c r="B121" s="75"/>
      <c r="C121" s="75"/>
      <c r="D121" s="75"/>
      <c r="E121" s="75"/>
      <c r="F121" s="75"/>
      <c r="G121" s="75"/>
      <c r="H121" s="75"/>
      <c r="I121" s="75"/>
    </row>
    <row r="122" spans="2:9" ht="15.75">
      <c r="B122" s="75"/>
      <c r="C122" s="75"/>
      <c r="D122" s="75"/>
      <c r="E122" s="75"/>
      <c r="F122" s="75"/>
      <c r="G122" s="75"/>
      <c r="H122" s="75"/>
      <c r="I122" s="75"/>
    </row>
    <row r="123" spans="2:9" ht="15.75">
      <c r="B123" s="75"/>
      <c r="C123" s="75"/>
      <c r="D123" s="75"/>
      <c r="E123" s="75"/>
      <c r="F123" s="75"/>
      <c r="G123" s="75"/>
      <c r="H123" s="75"/>
      <c r="I123" s="75"/>
    </row>
    <row r="124" spans="2:9" ht="15.75">
      <c r="B124" s="75"/>
      <c r="C124" s="75"/>
      <c r="D124" s="75"/>
      <c r="E124" s="75"/>
      <c r="F124" s="75"/>
      <c r="G124" s="75"/>
      <c r="H124" s="75"/>
      <c r="I124" s="75"/>
    </row>
    <row r="125" spans="2:9" ht="15.75">
      <c r="B125" s="75"/>
      <c r="C125" s="75"/>
      <c r="D125" s="75"/>
      <c r="E125" s="75"/>
      <c r="F125" s="75"/>
      <c r="G125" s="75"/>
      <c r="H125" s="75"/>
      <c r="I125" s="75"/>
    </row>
    <row r="126" spans="2:9" ht="15.75">
      <c r="B126" s="75"/>
      <c r="C126" s="75"/>
      <c r="D126" s="75"/>
      <c r="E126" s="75"/>
      <c r="F126" s="75"/>
      <c r="G126" s="75"/>
      <c r="H126" s="75"/>
      <c r="I126" s="75"/>
    </row>
    <row r="127" spans="2:9" ht="15.75">
      <c r="B127" s="75"/>
      <c r="C127" s="75"/>
      <c r="D127" s="75"/>
      <c r="E127" s="75"/>
      <c r="F127" s="75"/>
      <c r="G127" s="75"/>
      <c r="H127" s="75"/>
      <c r="I127" s="75"/>
    </row>
    <row r="128" spans="2:9" ht="15.75">
      <c r="B128" s="75"/>
      <c r="C128" s="75"/>
      <c r="D128" s="75"/>
      <c r="E128" s="75"/>
      <c r="F128" s="75"/>
      <c r="G128" s="75"/>
      <c r="H128" s="75"/>
      <c r="I128" s="75"/>
    </row>
    <row r="129" spans="2:9" ht="15.75">
      <c r="B129" s="75"/>
      <c r="C129" s="75"/>
      <c r="D129" s="75"/>
      <c r="E129" s="75"/>
      <c r="F129" s="75"/>
      <c r="G129" s="75"/>
      <c r="H129" s="75"/>
      <c r="I129" s="75"/>
    </row>
    <row r="130" spans="2:9" ht="15.75">
      <c r="B130" s="75"/>
      <c r="C130" s="75"/>
      <c r="D130" s="75"/>
      <c r="E130" s="75"/>
      <c r="F130" s="75"/>
      <c r="G130" s="75"/>
      <c r="H130" s="75"/>
      <c r="I130" s="75"/>
    </row>
    <row r="131" spans="2:9" ht="15.75">
      <c r="B131" s="75"/>
      <c r="C131" s="75"/>
      <c r="D131" s="75"/>
      <c r="E131" s="75"/>
      <c r="F131" s="75"/>
      <c r="G131" s="75"/>
      <c r="H131" s="75"/>
      <c r="I131" s="75"/>
    </row>
    <row r="132" spans="2:9" ht="15.75">
      <c r="B132" s="75"/>
      <c r="C132" s="75"/>
      <c r="D132" s="75"/>
      <c r="E132" s="75"/>
      <c r="F132" s="75"/>
      <c r="G132" s="75"/>
      <c r="H132" s="75"/>
      <c r="I132" s="75"/>
    </row>
    <row r="133" spans="2:9" ht="15.75">
      <c r="B133" s="75"/>
      <c r="C133" s="75"/>
      <c r="D133" s="75"/>
      <c r="E133" s="75"/>
      <c r="F133" s="75"/>
      <c r="G133" s="75"/>
      <c r="H133" s="75"/>
      <c r="I133" s="75"/>
    </row>
    <row r="134" spans="2:9" ht="15.75">
      <c r="B134" s="75"/>
      <c r="C134" s="75"/>
      <c r="D134" s="75"/>
      <c r="E134" s="75"/>
      <c r="F134" s="75"/>
      <c r="G134" s="75"/>
      <c r="H134" s="75"/>
      <c r="I134" s="75"/>
    </row>
    <row r="135" spans="2:9" ht="15.75">
      <c r="B135" s="75"/>
      <c r="C135" s="75"/>
      <c r="D135" s="75"/>
      <c r="E135" s="75"/>
      <c r="F135" s="75"/>
      <c r="G135" s="75"/>
      <c r="H135" s="75"/>
      <c r="I135" s="75"/>
    </row>
    <row r="136" spans="2:9" ht="15.75">
      <c r="B136" s="75"/>
      <c r="C136" s="75"/>
      <c r="D136" s="75"/>
      <c r="E136" s="75"/>
      <c r="F136" s="75"/>
      <c r="G136" s="75"/>
      <c r="H136" s="75"/>
      <c r="I136" s="75"/>
    </row>
    <row r="137" spans="2:9" ht="15.75">
      <c r="B137" s="75"/>
      <c r="C137" s="75"/>
      <c r="D137" s="75"/>
      <c r="E137" s="75"/>
      <c r="F137" s="75"/>
      <c r="G137" s="75"/>
      <c r="H137" s="75"/>
      <c r="I137" s="75"/>
    </row>
    <row r="138" spans="2:9" ht="15.75">
      <c r="B138" s="75"/>
      <c r="C138" s="75"/>
      <c r="D138" s="75"/>
      <c r="E138" s="75"/>
      <c r="F138" s="75"/>
      <c r="G138" s="75"/>
      <c r="H138" s="75"/>
      <c r="I138" s="75"/>
    </row>
    <row r="139" spans="2:9" ht="15.75">
      <c r="B139" s="75"/>
      <c r="C139" s="75"/>
      <c r="D139" s="75"/>
      <c r="E139" s="75"/>
      <c r="F139" s="75"/>
      <c r="G139" s="75"/>
      <c r="H139" s="75"/>
      <c r="I139" s="75"/>
    </row>
    <row r="140" spans="2:9" ht="15.75">
      <c r="B140" s="75"/>
      <c r="C140" s="75"/>
      <c r="D140" s="75"/>
      <c r="E140" s="75"/>
      <c r="F140" s="75"/>
      <c r="G140" s="75"/>
      <c r="H140" s="75"/>
      <c r="I140" s="75"/>
    </row>
    <row r="141" spans="2:9" ht="15.75">
      <c r="B141" s="75"/>
      <c r="C141" s="75"/>
      <c r="D141" s="75"/>
      <c r="E141" s="75"/>
      <c r="F141" s="75"/>
      <c r="G141" s="75"/>
      <c r="H141" s="75"/>
      <c r="I141" s="75"/>
    </row>
    <row r="142" spans="2:9" ht="15.75">
      <c r="B142" s="75"/>
      <c r="C142" s="75"/>
      <c r="D142" s="75"/>
      <c r="E142" s="75"/>
      <c r="F142" s="75"/>
      <c r="G142" s="75"/>
      <c r="H142" s="75"/>
      <c r="I142" s="75"/>
    </row>
    <row r="143" spans="2:9" ht="15.75">
      <c r="B143" s="75"/>
      <c r="C143" s="75"/>
      <c r="D143" s="75"/>
      <c r="E143" s="75"/>
      <c r="F143" s="75"/>
      <c r="G143" s="75"/>
      <c r="H143" s="75"/>
      <c r="I143" s="75"/>
    </row>
    <row r="144" spans="2:9" ht="15.75">
      <c r="B144" s="75"/>
      <c r="C144" s="75"/>
      <c r="D144" s="75"/>
      <c r="E144" s="75"/>
      <c r="F144" s="75"/>
      <c r="G144" s="75"/>
      <c r="H144" s="75"/>
      <c r="I144" s="75"/>
    </row>
    <row r="145" spans="2:9" ht="15.75">
      <c r="B145" s="75"/>
      <c r="C145" s="75"/>
      <c r="D145" s="75"/>
      <c r="E145" s="75"/>
      <c r="F145" s="75"/>
      <c r="G145" s="75"/>
      <c r="H145" s="75"/>
      <c r="I145" s="75"/>
    </row>
    <row r="146" spans="2:9" ht="15.75">
      <c r="B146" s="75"/>
      <c r="C146" s="75"/>
      <c r="D146" s="75"/>
      <c r="E146" s="75"/>
      <c r="F146" s="75"/>
      <c r="G146" s="75"/>
      <c r="H146" s="75"/>
      <c r="I146" s="75"/>
    </row>
    <row r="147" spans="2:9" ht="15.75">
      <c r="B147" s="75"/>
      <c r="C147" s="75"/>
      <c r="D147" s="75"/>
      <c r="E147" s="75"/>
      <c r="F147" s="75"/>
      <c r="G147" s="75"/>
      <c r="H147" s="75"/>
      <c r="I147" s="75"/>
    </row>
    <row r="148" spans="2:9" ht="15.75">
      <c r="B148" s="75"/>
      <c r="C148" s="75"/>
      <c r="D148" s="75"/>
      <c r="E148" s="75"/>
      <c r="F148" s="75"/>
      <c r="G148" s="75"/>
      <c r="H148" s="75"/>
      <c r="I148" s="75"/>
    </row>
    <row r="149" spans="2:9" ht="15.75">
      <c r="B149" s="75"/>
      <c r="C149" s="75"/>
      <c r="D149" s="75"/>
      <c r="E149" s="75"/>
      <c r="F149" s="75"/>
      <c r="G149" s="75"/>
      <c r="H149" s="75"/>
      <c r="I149" s="75"/>
    </row>
    <row r="150" spans="2:9" ht="15.75">
      <c r="B150" s="75"/>
      <c r="C150" s="75"/>
      <c r="D150" s="75"/>
      <c r="E150" s="75"/>
      <c r="F150" s="75"/>
      <c r="G150" s="75"/>
      <c r="H150" s="75"/>
      <c r="I150" s="75"/>
    </row>
    <row r="151" spans="2:9" ht="15.75">
      <c r="B151" s="75"/>
      <c r="C151" s="75"/>
      <c r="D151" s="75"/>
      <c r="E151" s="75"/>
      <c r="F151" s="75"/>
      <c r="G151" s="75"/>
      <c r="H151" s="75"/>
      <c r="I151" s="75"/>
    </row>
    <row r="152" spans="2:9" ht="15.75">
      <c r="B152" s="75"/>
      <c r="C152" s="75"/>
      <c r="D152" s="75"/>
      <c r="E152" s="75"/>
      <c r="F152" s="75"/>
      <c r="G152" s="75"/>
      <c r="H152" s="75"/>
      <c r="I152" s="75"/>
    </row>
    <row r="153" spans="2:9" ht="15.75">
      <c r="B153" s="75"/>
      <c r="C153" s="75"/>
      <c r="D153" s="75"/>
      <c r="E153" s="75"/>
      <c r="F153" s="75"/>
      <c r="G153" s="75"/>
      <c r="H153" s="75"/>
      <c r="I153" s="75"/>
    </row>
    <row r="154" spans="2:9" ht="15.75">
      <c r="B154" s="75"/>
      <c r="C154" s="75"/>
      <c r="D154" s="75"/>
      <c r="E154" s="75"/>
      <c r="F154" s="75"/>
      <c r="G154" s="75"/>
      <c r="H154" s="75"/>
      <c r="I154" s="75"/>
    </row>
    <row r="155" spans="2:9" ht="15.75">
      <c r="B155" s="75"/>
      <c r="C155" s="75"/>
      <c r="D155" s="75"/>
      <c r="E155" s="75"/>
      <c r="F155" s="75"/>
      <c r="G155" s="75"/>
      <c r="H155" s="75"/>
      <c r="I155" s="75"/>
    </row>
    <row r="156" spans="2:9" ht="15.75">
      <c r="B156" s="75"/>
      <c r="C156" s="75"/>
      <c r="D156" s="75"/>
      <c r="E156" s="75"/>
      <c r="F156" s="75"/>
      <c r="G156" s="75"/>
      <c r="H156" s="75"/>
      <c r="I156" s="75"/>
    </row>
    <row r="157" spans="2:9" ht="15.75">
      <c r="B157" s="75"/>
      <c r="C157" s="75"/>
      <c r="D157" s="75"/>
      <c r="E157" s="75"/>
      <c r="F157" s="75"/>
      <c r="G157" s="75"/>
      <c r="H157" s="75"/>
      <c r="I157" s="75"/>
    </row>
    <row r="158" spans="2:9" ht="15.75">
      <c r="B158" s="75"/>
      <c r="C158" s="75"/>
      <c r="D158" s="75"/>
      <c r="E158" s="75"/>
      <c r="F158" s="75"/>
      <c r="G158" s="75"/>
      <c r="H158" s="75"/>
      <c r="I158" s="75"/>
    </row>
    <row r="159" spans="2:9" ht="15.75">
      <c r="B159" s="75"/>
      <c r="C159" s="75"/>
      <c r="D159" s="75"/>
      <c r="E159" s="75"/>
      <c r="F159" s="75"/>
      <c r="G159" s="75"/>
      <c r="H159" s="75"/>
      <c r="I159" s="75"/>
    </row>
    <row r="160" spans="2:9" ht="15.75">
      <c r="B160" s="75"/>
      <c r="C160" s="75"/>
      <c r="D160" s="75"/>
      <c r="E160" s="75"/>
      <c r="F160" s="75"/>
      <c r="G160" s="75"/>
      <c r="H160" s="75"/>
      <c r="I160" s="75"/>
    </row>
    <row r="161" spans="2:9" ht="15.75">
      <c r="B161" s="75"/>
      <c r="C161" s="75"/>
      <c r="D161" s="75"/>
      <c r="E161" s="75"/>
      <c r="F161" s="75"/>
      <c r="G161" s="75"/>
      <c r="H161" s="75"/>
      <c r="I161" s="75"/>
    </row>
    <row r="162" spans="2:9" ht="15.75">
      <c r="B162" s="75"/>
      <c r="C162" s="75"/>
      <c r="D162" s="75"/>
      <c r="E162" s="75"/>
      <c r="F162" s="75"/>
      <c r="G162" s="75"/>
      <c r="H162" s="75"/>
      <c r="I162" s="75"/>
    </row>
    <row r="163" spans="2:9" ht="15.75">
      <c r="B163" s="75"/>
      <c r="C163" s="75"/>
      <c r="D163" s="75"/>
      <c r="E163" s="75"/>
      <c r="F163" s="75"/>
      <c r="G163" s="75"/>
      <c r="H163" s="75"/>
      <c r="I163" s="75"/>
    </row>
    <row r="164" spans="2:9" ht="15.75">
      <c r="B164" s="75"/>
      <c r="C164" s="75"/>
      <c r="D164" s="75"/>
      <c r="E164" s="75"/>
      <c r="F164" s="75"/>
      <c r="G164" s="75"/>
      <c r="H164" s="75"/>
      <c r="I164" s="75"/>
    </row>
    <row r="165" spans="2:9" ht="15.75">
      <c r="B165" s="75"/>
      <c r="C165" s="75"/>
      <c r="D165" s="75"/>
      <c r="E165" s="75"/>
      <c r="F165" s="75"/>
      <c r="G165" s="75"/>
      <c r="H165" s="75"/>
      <c r="I165" s="75"/>
    </row>
    <row r="166" spans="2:9" ht="15.75">
      <c r="B166" s="75"/>
      <c r="C166" s="75"/>
      <c r="D166" s="75"/>
      <c r="E166" s="75"/>
      <c r="F166" s="75"/>
      <c r="G166" s="75"/>
      <c r="H166" s="75"/>
      <c r="I166" s="75"/>
    </row>
    <row r="167" spans="2:9" ht="15.75">
      <c r="B167" s="75"/>
      <c r="C167" s="75"/>
      <c r="D167" s="75"/>
      <c r="E167" s="75"/>
      <c r="F167" s="75"/>
      <c r="G167" s="75"/>
      <c r="H167" s="75"/>
      <c r="I167" s="75"/>
    </row>
    <row r="168" spans="2:9" ht="15.75">
      <c r="B168" s="75"/>
      <c r="C168" s="75"/>
      <c r="D168" s="75"/>
      <c r="E168" s="75"/>
      <c r="F168" s="75"/>
      <c r="G168" s="75"/>
      <c r="H168" s="75"/>
      <c r="I168" s="75"/>
    </row>
    <row r="169" spans="2:9" ht="15.75">
      <c r="B169" s="75"/>
      <c r="C169" s="75"/>
      <c r="D169" s="75"/>
      <c r="E169" s="75"/>
      <c r="F169" s="75"/>
      <c r="G169" s="75"/>
      <c r="H169" s="75"/>
      <c r="I169" s="75"/>
    </row>
    <row r="170" spans="2:9" ht="15.75">
      <c r="B170" s="75"/>
      <c r="C170" s="75"/>
      <c r="D170" s="75"/>
      <c r="E170" s="75"/>
      <c r="F170" s="75"/>
      <c r="G170" s="75"/>
      <c r="H170" s="75"/>
      <c r="I170" s="75"/>
    </row>
    <row r="171" spans="2:9" ht="15.75">
      <c r="B171" s="75"/>
      <c r="C171" s="75"/>
      <c r="D171" s="75"/>
      <c r="E171" s="75"/>
      <c r="F171" s="75"/>
      <c r="G171" s="75"/>
      <c r="H171" s="75"/>
      <c r="I171" s="75"/>
    </row>
    <row r="172" spans="2:9" ht="15.75">
      <c r="B172" s="75"/>
      <c r="C172" s="75"/>
      <c r="D172" s="75"/>
      <c r="E172" s="75"/>
      <c r="F172" s="75"/>
      <c r="G172" s="75"/>
      <c r="H172" s="75"/>
      <c r="I172" s="75"/>
    </row>
    <row r="173" spans="2:9" ht="15.75">
      <c r="B173" s="75"/>
      <c r="C173" s="75"/>
      <c r="D173" s="75"/>
      <c r="E173" s="75"/>
      <c r="F173" s="75"/>
      <c r="G173" s="75"/>
      <c r="H173" s="75"/>
      <c r="I173" s="75"/>
    </row>
    <row r="174" spans="2:9" ht="15.75">
      <c r="B174" s="75"/>
      <c r="C174" s="75"/>
      <c r="D174" s="75"/>
      <c r="E174" s="75"/>
      <c r="F174" s="75"/>
      <c r="G174" s="75"/>
      <c r="H174" s="75"/>
      <c r="I174" s="75"/>
    </row>
    <row r="175" spans="2:9" ht="15.75">
      <c r="B175" s="75"/>
      <c r="C175" s="75"/>
      <c r="D175" s="75"/>
      <c r="E175" s="75"/>
      <c r="F175" s="75"/>
      <c r="G175" s="75"/>
      <c r="H175" s="75"/>
      <c r="I175" s="75"/>
    </row>
    <row r="176" spans="2:9" ht="15.75">
      <c r="B176" s="75"/>
      <c r="C176" s="75"/>
      <c r="D176" s="75"/>
      <c r="E176" s="75"/>
      <c r="F176" s="75"/>
      <c r="G176" s="75"/>
      <c r="H176" s="75"/>
      <c r="I176" s="75"/>
    </row>
    <row r="177" spans="2:9" ht="15.75">
      <c r="B177" s="75"/>
      <c r="C177" s="75"/>
      <c r="D177" s="75"/>
      <c r="E177" s="75"/>
      <c r="F177" s="75"/>
      <c r="G177" s="75"/>
      <c r="H177" s="75"/>
      <c r="I177" s="75"/>
    </row>
    <row r="178" spans="2:9" ht="15.75">
      <c r="B178" s="75"/>
      <c r="C178" s="75"/>
      <c r="D178" s="75"/>
      <c r="E178" s="75"/>
      <c r="F178" s="75"/>
      <c r="G178" s="75"/>
      <c r="H178" s="75"/>
      <c r="I178" s="75"/>
    </row>
    <row r="179" spans="2:9" ht="15.75">
      <c r="B179" s="75"/>
      <c r="C179" s="75"/>
      <c r="D179" s="75"/>
      <c r="E179" s="75"/>
      <c r="F179" s="75"/>
      <c r="G179" s="75"/>
      <c r="H179" s="75"/>
      <c r="I179" s="75"/>
    </row>
    <row r="180" spans="2:9" ht="15.75">
      <c r="B180" s="75"/>
      <c r="C180" s="75"/>
      <c r="D180" s="75"/>
      <c r="E180" s="75"/>
      <c r="F180" s="75"/>
      <c r="G180" s="75"/>
      <c r="H180" s="75"/>
      <c r="I180" s="75"/>
    </row>
    <row r="181" spans="2:9" ht="15.75">
      <c r="B181" s="75"/>
      <c r="C181" s="75"/>
      <c r="D181" s="75"/>
      <c r="E181" s="75"/>
      <c r="F181" s="75"/>
      <c r="G181" s="75"/>
      <c r="H181" s="75"/>
      <c r="I181" s="75"/>
    </row>
    <row r="182" spans="2:9" ht="15.75">
      <c r="B182" s="75"/>
      <c r="C182" s="75"/>
      <c r="D182" s="75"/>
      <c r="E182" s="75"/>
      <c r="F182" s="75"/>
      <c r="G182" s="75"/>
      <c r="H182" s="75"/>
      <c r="I182" s="75"/>
    </row>
    <row r="183" spans="2:9" ht="15.75">
      <c r="B183" s="75"/>
      <c r="C183" s="75"/>
      <c r="D183" s="75"/>
      <c r="E183" s="75"/>
      <c r="F183" s="75"/>
      <c r="G183" s="75"/>
      <c r="H183" s="75"/>
      <c r="I183" s="75"/>
    </row>
    <row r="184" spans="2:9" ht="15.75">
      <c r="B184" s="75"/>
      <c r="C184" s="75"/>
      <c r="D184" s="75"/>
      <c r="E184" s="75"/>
      <c r="F184" s="75"/>
      <c r="G184" s="75"/>
      <c r="H184" s="75"/>
      <c r="I184" s="75"/>
    </row>
    <row r="185" spans="2:9" ht="15.75">
      <c r="B185" s="75"/>
      <c r="C185" s="75"/>
      <c r="D185" s="75"/>
      <c r="E185" s="75"/>
      <c r="F185" s="75"/>
      <c r="G185" s="75"/>
      <c r="H185" s="75"/>
      <c r="I185" s="75"/>
    </row>
    <row r="186" spans="2:9" ht="15.75">
      <c r="B186" s="75"/>
      <c r="C186" s="75"/>
      <c r="D186" s="75"/>
      <c r="E186" s="75"/>
      <c r="F186" s="75"/>
      <c r="G186" s="75"/>
      <c r="H186" s="75"/>
      <c r="I186" s="75"/>
    </row>
    <row r="187" spans="2:9" ht="15.75">
      <c r="B187" s="75"/>
      <c r="C187" s="75"/>
      <c r="D187" s="75"/>
      <c r="E187" s="75"/>
      <c r="F187" s="75"/>
      <c r="G187" s="75"/>
      <c r="H187" s="75"/>
      <c r="I187" s="75"/>
    </row>
    <row r="188" spans="2:9" ht="15.75">
      <c r="B188" s="75"/>
      <c r="C188" s="75"/>
      <c r="D188" s="75"/>
      <c r="E188" s="75"/>
      <c r="F188" s="75"/>
      <c r="G188" s="75"/>
      <c r="H188" s="75"/>
      <c r="I188" s="75"/>
    </row>
    <row r="189" spans="2:9" ht="15.75">
      <c r="B189" s="75"/>
      <c r="C189" s="75"/>
      <c r="D189" s="75"/>
      <c r="E189" s="75"/>
      <c r="F189" s="75"/>
      <c r="G189" s="75"/>
      <c r="H189" s="75"/>
      <c r="I189" s="75"/>
    </row>
    <row r="190" spans="2:9" ht="15.75">
      <c r="B190" s="75"/>
      <c r="C190" s="75"/>
      <c r="D190" s="75"/>
      <c r="E190" s="75"/>
      <c r="F190" s="75"/>
      <c r="G190" s="75"/>
      <c r="H190" s="75"/>
      <c r="I190" s="75"/>
    </row>
    <row r="191" spans="2:9" ht="15.75">
      <c r="B191" s="75"/>
      <c r="C191" s="75"/>
      <c r="D191" s="75"/>
      <c r="E191" s="75"/>
      <c r="F191" s="75"/>
      <c r="G191" s="75"/>
      <c r="H191" s="75"/>
      <c r="I191" s="75"/>
    </row>
    <row r="192" spans="2:9" ht="15.75">
      <c r="B192" s="75"/>
      <c r="C192" s="75"/>
      <c r="D192" s="75"/>
      <c r="E192" s="75"/>
      <c r="F192" s="75"/>
      <c r="G192" s="75"/>
      <c r="H192" s="75"/>
      <c r="I192" s="75"/>
    </row>
    <row r="193" spans="2:9" ht="15.75">
      <c r="B193" s="75"/>
      <c r="C193" s="75"/>
      <c r="D193" s="75"/>
      <c r="E193" s="75"/>
      <c r="F193" s="75"/>
      <c r="G193" s="75"/>
      <c r="H193" s="75"/>
      <c r="I193" s="75"/>
    </row>
    <row r="194" spans="2:9" ht="15.75">
      <c r="B194" s="75"/>
      <c r="C194" s="75"/>
      <c r="D194" s="75"/>
      <c r="E194" s="75"/>
      <c r="F194" s="75"/>
      <c r="G194" s="75"/>
      <c r="H194" s="75"/>
      <c r="I194" s="75"/>
    </row>
    <row r="195" spans="2:9" ht="15.75">
      <c r="B195" s="75"/>
      <c r="C195" s="75"/>
      <c r="D195" s="75"/>
      <c r="E195" s="75"/>
      <c r="F195" s="75"/>
      <c r="G195" s="75"/>
      <c r="H195" s="75"/>
      <c r="I195" s="75"/>
    </row>
    <row r="196" spans="2:9" ht="15.75">
      <c r="B196" s="75"/>
      <c r="C196" s="75"/>
      <c r="D196" s="75"/>
      <c r="E196" s="75"/>
      <c r="F196" s="75"/>
      <c r="G196" s="75"/>
      <c r="H196" s="75"/>
      <c r="I196" s="75"/>
    </row>
    <row r="197" spans="2:9" ht="15.75">
      <c r="B197" s="75"/>
      <c r="C197" s="75"/>
      <c r="D197" s="75"/>
      <c r="E197" s="75"/>
      <c r="F197" s="75"/>
      <c r="G197" s="75"/>
      <c r="H197" s="75"/>
      <c r="I197" s="75"/>
    </row>
    <row r="198" spans="2:9" ht="15.75">
      <c r="B198" s="75"/>
      <c r="C198" s="75"/>
      <c r="D198" s="75"/>
      <c r="E198" s="75"/>
      <c r="F198" s="75"/>
      <c r="G198" s="75"/>
      <c r="H198" s="75"/>
      <c r="I198" s="75"/>
    </row>
    <row r="199" spans="2:9" ht="15.75">
      <c r="B199" s="75"/>
      <c r="C199" s="75"/>
      <c r="D199" s="75"/>
      <c r="E199" s="75"/>
      <c r="F199" s="75"/>
      <c r="G199" s="75"/>
      <c r="H199" s="75"/>
      <c r="I199" s="75"/>
    </row>
    <row r="200" spans="2:9" ht="15.75">
      <c r="B200" s="75"/>
      <c r="C200" s="75"/>
      <c r="D200" s="75"/>
      <c r="E200" s="75"/>
      <c r="F200" s="75"/>
      <c r="G200" s="75"/>
      <c r="H200" s="75"/>
      <c r="I200" s="75"/>
    </row>
    <row r="201" spans="2:8" ht="15.75">
      <c r="B201" s="75"/>
      <c r="C201" s="75"/>
      <c r="D201" s="75"/>
      <c r="E201" s="75"/>
      <c r="F201" s="75"/>
      <c r="G201" s="75"/>
      <c r="H201" s="75"/>
    </row>
    <row r="202" spans="2:8" ht="15.75">
      <c r="B202" s="75"/>
      <c r="C202" s="75"/>
      <c r="D202" s="75"/>
      <c r="E202" s="75"/>
      <c r="F202" s="75"/>
      <c r="G202" s="75"/>
      <c r="H202" s="75"/>
    </row>
    <row r="203" spans="2:8" ht="15.75">
      <c r="B203" s="75"/>
      <c r="C203" s="75"/>
      <c r="D203" s="75"/>
      <c r="E203" s="75"/>
      <c r="F203" s="75"/>
      <c r="G203" s="75"/>
      <c r="H203" s="75"/>
    </row>
    <row r="204" spans="2:8" ht="15.75">
      <c r="B204" s="75"/>
      <c r="C204" s="75"/>
      <c r="D204" s="75"/>
      <c r="E204" s="75"/>
      <c r="F204" s="75"/>
      <c r="G204" s="75"/>
      <c r="H204" s="75"/>
    </row>
    <row r="205" spans="2:8" ht="15.75">
      <c r="B205" s="75"/>
      <c r="C205" s="75"/>
      <c r="D205" s="75"/>
      <c r="E205" s="75"/>
      <c r="F205" s="75"/>
      <c r="G205" s="75"/>
      <c r="H205" s="75"/>
    </row>
    <row r="206" spans="2:8" ht="15.75">
      <c r="B206" s="75"/>
      <c r="C206" s="75"/>
      <c r="D206" s="75"/>
      <c r="E206" s="75"/>
      <c r="F206" s="75"/>
      <c r="G206" s="75"/>
      <c r="H206" s="75"/>
    </row>
    <row r="207" spans="2:8" ht="15.75">
      <c r="B207" s="75"/>
      <c r="C207" s="75"/>
      <c r="D207" s="75"/>
      <c r="E207" s="75"/>
      <c r="F207" s="75"/>
      <c r="G207" s="75"/>
      <c r="H207" s="75"/>
    </row>
    <row r="208" spans="2:8" ht="15.75">
      <c r="B208" s="75"/>
      <c r="C208" s="75"/>
      <c r="D208" s="75"/>
      <c r="E208" s="75"/>
      <c r="F208" s="75"/>
      <c r="G208" s="75"/>
      <c r="H208" s="75"/>
    </row>
    <row r="209" spans="2:8" ht="15.75">
      <c r="B209" s="75"/>
      <c r="C209" s="75"/>
      <c r="D209" s="75"/>
      <c r="E209" s="75"/>
      <c r="F209" s="75"/>
      <c r="G209" s="75"/>
      <c r="H209" s="75"/>
    </row>
    <row r="210" spans="2:8" ht="15.75">
      <c r="B210" s="75"/>
      <c r="C210" s="75"/>
      <c r="D210" s="75"/>
      <c r="E210" s="75"/>
      <c r="F210" s="75"/>
      <c r="G210" s="75"/>
      <c r="H210" s="75"/>
    </row>
    <row r="211" spans="2:8" ht="15.75">
      <c r="B211" s="75"/>
      <c r="C211" s="75"/>
      <c r="D211" s="75"/>
      <c r="E211" s="75"/>
      <c r="F211" s="75"/>
      <c r="G211" s="75"/>
      <c r="H211" s="75"/>
    </row>
    <row r="212" spans="2:8" ht="15.75">
      <c r="B212" s="75"/>
      <c r="C212" s="75"/>
      <c r="D212" s="75"/>
      <c r="E212" s="75"/>
      <c r="F212" s="75"/>
      <c r="G212" s="75"/>
      <c r="H212" s="75"/>
    </row>
    <row r="213" spans="2:8" ht="15.75">
      <c r="B213" s="75"/>
      <c r="C213" s="75"/>
      <c r="D213" s="75"/>
      <c r="E213" s="75"/>
      <c r="F213" s="75"/>
      <c r="G213" s="75"/>
      <c r="H213" s="75"/>
    </row>
    <row r="214" spans="2:8" ht="15.75">
      <c r="B214" s="75"/>
      <c r="C214" s="75"/>
      <c r="D214" s="75"/>
      <c r="E214" s="75"/>
      <c r="F214" s="75"/>
      <c r="G214" s="75"/>
      <c r="H214" s="75"/>
    </row>
    <row r="215" spans="2:8" ht="15.75">
      <c r="B215" s="75"/>
      <c r="C215" s="75"/>
      <c r="D215" s="75"/>
      <c r="E215" s="75"/>
      <c r="F215" s="75"/>
      <c r="G215" s="75"/>
      <c r="H215" s="75"/>
    </row>
    <row r="216" spans="2:8" ht="15.75">
      <c r="B216" s="75"/>
      <c r="C216" s="75"/>
      <c r="D216" s="75"/>
      <c r="E216" s="75"/>
      <c r="F216" s="75"/>
      <c r="G216" s="75"/>
      <c r="H216" s="75"/>
    </row>
    <row r="217" spans="2:8" ht="15.75">
      <c r="B217" s="75"/>
      <c r="C217" s="75"/>
      <c r="D217" s="75"/>
      <c r="E217" s="75"/>
      <c r="F217" s="75"/>
      <c r="G217" s="75"/>
      <c r="H217" s="75"/>
    </row>
    <row r="218" spans="2:8" ht="15.75">
      <c r="B218" s="75"/>
      <c r="C218" s="75"/>
      <c r="D218" s="75"/>
      <c r="E218" s="75"/>
      <c r="F218" s="75"/>
      <c r="G218" s="75"/>
      <c r="H218" s="75"/>
    </row>
    <row r="219" spans="2:8" ht="15.75">
      <c r="B219" s="75"/>
      <c r="C219" s="75"/>
      <c r="D219" s="75"/>
      <c r="E219" s="75"/>
      <c r="F219" s="75"/>
      <c r="G219" s="75"/>
      <c r="H219" s="75"/>
    </row>
    <row r="220" spans="2:8" ht="15.75">
      <c r="B220" s="75"/>
      <c r="C220" s="75"/>
      <c r="D220" s="75"/>
      <c r="E220" s="75"/>
      <c r="F220" s="75"/>
      <c r="G220" s="75"/>
      <c r="H220" s="75"/>
    </row>
    <row r="221" spans="2:8" ht="15.75">
      <c r="B221" s="75"/>
      <c r="C221" s="75"/>
      <c r="D221" s="75"/>
      <c r="E221" s="75"/>
      <c r="F221" s="75"/>
      <c r="G221" s="75"/>
      <c r="H221" s="75"/>
    </row>
    <row r="222" spans="2:8" ht="15.75">
      <c r="B222" s="75"/>
      <c r="C222" s="75"/>
      <c r="D222" s="75"/>
      <c r="E222" s="75"/>
      <c r="F222" s="75"/>
      <c r="G222" s="75"/>
      <c r="H222" s="75"/>
    </row>
    <row r="223" spans="2:8" ht="15.75">
      <c r="B223" s="75"/>
      <c r="C223" s="75"/>
      <c r="D223" s="75"/>
      <c r="E223" s="75"/>
      <c r="F223" s="75"/>
      <c r="G223" s="75"/>
      <c r="H223" s="75"/>
    </row>
  </sheetData>
  <mergeCells count="16">
    <mergeCell ref="H1:I1"/>
    <mergeCell ref="A2:I2"/>
    <mergeCell ref="A3:I3"/>
    <mergeCell ref="A4:I4"/>
    <mergeCell ref="A5:A9"/>
    <mergeCell ref="B5:B9"/>
    <mergeCell ref="C5:E5"/>
    <mergeCell ref="F5:G7"/>
    <mergeCell ref="H5:H9"/>
    <mergeCell ref="I5:I9"/>
    <mergeCell ref="C6:C9"/>
    <mergeCell ref="D6:E6"/>
    <mergeCell ref="D7:D9"/>
    <mergeCell ref="E7:E9"/>
    <mergeCell ref="F8:F9"/>
    <mergeCell ref="G8:G9"/>
  </mergeCells>
  <printOptions/>
  <pageMargins left="0.33" right="0.2" top="0.8" bottom="0.5" header="0.25" footer="0.25"/>
  <pageSetup horizontalDpi="600" verticalDpi="600" orientation="landscape" r:id="rId2"/>
  <headerFooter alignWithMargins="0">
    <oddFooter>&amp;C &amp;P/5</oddFooter>
  </headerFooter>
  <drawing r:id="rId1"/>
</worksheet>
</file>

<file path=xl/worksheets/sheet5.xml><?xml version="1.0" encoding="utf-8"?>
<worksheet xmlns="http://schemas.openxmlformats.org/spreadsheetml/2006/main" xmlns:r="http://schemas.openxmlformats.org/officeDocument/2006/relationships">
  <dimension ref="A2:I124"/>
  <sheetViews>
    <sheetView tabSelected="1" workbookViewId="0" topLeftCell="A2">
      <selection activeCell="A1" sqref="A1"/>
    </sheetView>
  </sheetViews>
  <sheetFormatPr defaultColWidth="9.140625" defaultRowHeight="12.75"/>
  <cols>
    <col min="1" max="1" width="6.00390625" style="163" customWidth="1"/>
    <col min="2" max="2" width="31.28125" style="162" customWidth="1"/>
    <col min="3" max="3" width="14.8515625" style="164" customWidth="1"/>
    <col min="4" max="4" width="8.8515625" style="162" customWidth="1"/>
    <col min="5" max="5" width="10.57421875" style="162" customWidth="1"/>
    <col min="6" max="6" width="11.00390625" style="206" customWidth="1"/>
    <col min="7" max="7" width="11.8515625" style="205" customWidth="1"/>
    <col min="8" max="16384" width="12.7109375" style="162" customWidth="1"/>
  </cols>
  <sheetData>
    <row r="1" ht="16.5" hidden="1"/>
    <row r="2" spans="1:7" s="161" customFormat="1" ht="18.75">
      <c r="A2" s="401" t="s">
        <v>386</v>
      </c>
      <c r="B2" s="401"/>
      <c r="C2" s="401"/>
      <c r="D2" s="401"/>
      <c r="E2" s="401"/>
      <c r="F2" s="401"/>
      <c r="G2" s="401"/>
    </row>
    <row r="3" spans="1:7" s="161" customFormat="1" ht="18.75" customHeight="1">
      <c r="A3" s="401" t="s">
        <v>387</v>
      </c>
      <c r="B3" s="401"/>
      <c r="C3" s="401"/>
      <c r="D3" s="401"/>
      <c r="E3" s="401"/>
      <c r="F3" s="401"/>
      <c r="G3" s="401"/>
    </row>
    <row r="4" spans="1:7" ht="24.75" customHeight="1">
      <c r="A4" s="403" t="s">
        <v>583</v>
      </c>
      <c r="B4" s="404"/>
      <c r="C4" s="404"/>
      <c r="D4" s="404"/>
      <c r="E4" s="404"/>
      <c r="F4" s="404"/>
      <c r="G4" s="404"/>
    </row>
    <row r="5" spans="5:7" ht="40.5" customHeight="1">
      <c r="E5" s="165"/>
      <c r="F5" s="166" t="s">
        <v>388</v>
      </c>
      <c r="G5" s="167"/>
    </row>
    <row r="6" spans="1:7" s="161" customFormat="1" ht="16.5" customHeight="1">
      <c r="A6" s="418" t="s">
        <v>0</v>
      </c>
      <c r="B6" s="418" t="s">
        <v>548</v>
      </c>
      <c r="C6" s="418" t="s">
        <v>389</v>
      </c>
      <c r="D6" s="418" t="s">
        <v>4</v>
      </c>
      <c r="E6" s="418" t="s">
        <v>549</v>
      </c>
      <c r="F6" s="418" t="s">
        <v>390</v>
      </c>
      <c r="G6" s="418" t="s">
        <v>391</v>
      </c>
    </row>
    <row r="7" spans="1:7" s="161" customFormat="1" ht="32.25" customHeight="1">
      <c r="A7" s="419"/>
      <c r="B7" s="419"/>
      <c r="C7" s="419"/>
      <c r="D7" s="419"/>
      <c r="E7" s="419"/>
      <c r="F7" s="419"/>
      <c r="G7" s="419"/>
    </row>
    <row r="8" spans="1:7" s="161" customFormat="1" ht="21.75" customHeight="1">
      <c r="A8" s="376" t="s">
        <v>35</v>
      </c>
      <c r="B8" s="376" t="s">
        <v>46</v>
      </c>
      <c r="C8" s="377">
        <v>1</v>
      </c>
      <c r="D8" s="376">
        <v>2</v>
      </c>
      <c r="E8" s="377">
        <v>3</v>
      </c>
      <c r="F8" s="376">
        <v>4</v>
      </c>
      <c r="G8" s="377">
        <v>5</v>
      </c>
    </row>
    <row r="9" spans="1:8" s="161" customFormat="1" ht="16.5">
      <c r="A9" s="168"/>
      <c r="B9" s="169" t="s">
        <v>392</v>
      </c>
      <c r="C9" s="170"/>
      <c r="D9" s="171"/>
      <c r="E9" s="172">
        <f>E10+E25+E35+E47+E58+E66+E77+E87+E94+E106</f>
        <v>60000</v>
      </c>
      <c r="F9" s="173"/>
      <c r="G9" s="174"/>
      <c r="H9" s="175"/>
    </row>
    <row r="10" spans="1:8" s="161" customFormat="1" ht="16.5">
      <c r="A10" s="169" t="s">
        <v>48</v>
      </c>
      <c r="B10" s="176" t="s">
        <v>393</v>
      </c>
      <c r="C10" s="177"/>
      <c r="D10" s="171"/>
      <c r="E10" s="172">
        <f>E11+E18</f>
        <v>7350</v>
      </c>
      <c r="F10" s="178"/>
      <c r="G10" s="174"/>
      <c r="H10" s="175"/>
    </row>
    <row r="11" spans="1:8" s="161" customFormat="1" ht="16.5">
      <c r="A11" s="168">
        <v>1</v>
      </c>
      <c r="B11" s="176" t="s">
        <v>394</v>
      </c>
      <c r="C11" s="177"/>
      <c r="D11" s="171">
        <f>D12</f>
        <v>10787</v>
      </c>
      <c r="E11" s="171">
        <f>E12</f>
        <v>4425</v>
      </c>
      <c r="F11" s="178"/>
      <c r="G11" s="179"/>
      <c r="H11" s="175"/>
    </row>
    <row r="12" spans="1:8" s="161" customFormat="1" ht="16.5">
      <c r="A12" s="168"/>
      <c r="B12" s="176" t="s">
        <v>395</v>
      </c>
      <c r="C12" s="177"/>
      <c r="D12" s="171">
        <f>SUM(D13:D17)</f>
        <v>10787</v>
      </c>
      <c r="E12" s="171">
        <f>SUM(E13:E17)</f>
        <v>4425</v>
      </c>
      <c r="F12" s="178"/>
      <c r="G12" s="179"/>
      <c r="H12" s="175"/>
    </row>
    <row r="13" spans="1:8" ht="54" customHeight="1">
      <c r="A13" s="180" t="s">
        <v>225</v>
      </c>
      <c r="B13" s="181" t="s">
        <v>396</v>
      </c>
      <c r="C13" s="181" t="s">
        <v>397</v>
      </c>
      <c r="D13" s="182">
        <v>2559</v>
      </c>
      <c r="E13" s="183">
        <v>375</v>
      </c>
      <c r="F13" s="184" t="s">
        <v>398</v>
      </c>
      <c r="G13" s="185"/>
      <c r="H13" s="186"/>
    </row>
    <row r="14" spans="1:8" ht="54" customHeight="1">
      <c r="A14" s="180" t="s">
        <v>226</v>
      </c>
      <c r="B14" s="181" t="s">
        <v>399</v>
      </c>
      <c r="C14" s="181" t="s">
        <v>400</v>
      </c>
      <c r="D14" s="182">
        <v>2720</v>
      </c>
      <c r="E14" s="183">
        <v>1150</v>
      </c>
      <c r="F14" s="184" t="s">
        <v>398</v>
      </c>
      <c r="G14" s="185"/>
      <c r="H14" s="186"/>
    </row>
    <row r="15" spans="1:8" ht="53.25" customHeight="1">
      <c r="A15" s="180" t="s">
        <v>328</v>
      </c>
      <c r="B15" s="181" t="s">
        <v>401</v>
      </c>
      <c r="C15" s="181" t="s">
        <v>402</v>
      </c>
      <c r="D15" s="182">
        <v>972</v>
      </c>
      <c r="E15" s="183">
        <v>500</v>
      </c>
      <c r="F15" s="184" t="s">
        <v>398</v>
      </c>
      <c r="G15" s="185"/>
      <c r="H15" s="186"/>
    </row>
    <row r="16" spans="1:8" ht="52.5" customHeight="1">
      <c r="A16" s="180" t="s">
        <v>329</v>
      </c>
      <c r="B16" s="181" t="s">
        <v>550</v>
      </c>
      <c r="C16" s="181" t="s">
        <v>403</v>
      </c>
      <c r="D16" s="182">
        <v>1536</v>
      </c>
      <c r="E16" s="183">
        <v>900</v>
      </c>
      <c r="F16" s="184" t="s">
        <v>398</v>
      </c>
      <c r="G16" s="185"/>
      <c r="H16" s="186"/>
    </row>
    <row r="17" spans="1:8" ht="60">
      <c r="A17" s="180" t="s">
        <v>330</v>
      </c>
      <c r="B17" s="181" t="s">
        <v>404</v>
      </c>
      <c r="C17" s="181" t="s">
        <v>405</v>
      </c>
      <c r="D17" s="182">
        <v>3000</v>
      </c>
      <c r="E17" s="183">
        <v>1500</v>
      </c>
      <c r="F17" s="184" t="s">
        <v>406</v>
      </c>
      <c r="G17" s="185"/>
      <c r="H17" s="186"/>
    </row>
    <row r="18" spans="1:8" s="161" customFormat="1" ht="16.5">
      <c r="A18" s="169">
        <v>2</v>
      </c>
      <c r="B18" s="176" t="s">
        <v>407</v>
      </c>
      <c r="C18" s="177"/>
      <c r="D18" s="171">
        <f>D19</f>
        <v>6475</v>
      </c>
      <c r="E18" s="171">
        <f>E19</f>
        <v>2925</v>
      </c>
      <c r="F18" s="184"/>
      <c r="G18" s="179"/>
      <c r="H18" s="175"/>
    </row>
    <row r="19" spans="1:8" s="161" customFormat="1" ht="16.5">
      <c r="A19" s="169"/>
      <c r="B19" s="176" t="s">
        <v>395</v>
      </c>
      <c r="C19" s="177"/>
      <c r="D19" s="171">
        <f>SUM(D20:D24)</f>
        <v>6475</v>
      </c>
      <c r="E19" s="171">
        <f>SUM(E20:E24)</f>
        <v>2925</v>
      </c>
      <c r="F19" s="184"/>
      <c r="G19" s="179"/>
      <c r="H19" s="175"/>
    </row>
    <row r="20" spans="1:8" ht="51.75" customHeight="1">
      <c r="A20" s="187" t="s">
        <v>331</v>
      </c>
      <c r="B20" s="181" t="s">
        <v>408</v>
      </c>
      <c r="C20" s="188" t="s">
        <v>409</v>
      </c>
      <c r="D20" s="182">
        <v>997</v>
      </c>
      <c r="E20" s="182">
        <v>40</v>
      </c>
      <c r="F20" s="184" t="s">
        <v>410</v>
      </c>
      <c r="G20" s="185"/>
      <c r="H20" s="186"/>
    </row>
    <row r="21" spans="1:8" ht="52.5" customHeight="1">
      <c r="A21" s="187" t="s">
        <v>332</v>
      </c>
      <c r="B21" s="181" t="s">
        <v>411</v>
      </c>
      <c r="C21" s="188" t="s">
        <v>412</v>
      </c>
      <c r="D21" s="182">
        <v>817</v>
      </c>
      <c r="E21" s="182">
        <v>500</v>
      </c>
      <c r="F21" s="184" t="s">
        <v>410</v>
      </c>
      <c r="G21" s="185"/>
      <c r="H21" s="186"/>
    </row>
    <row r="22" spans="1:8" ht="45">
      <c r="A22" s="187" t="s">
        <v>333</v>
      </c>
      <c r="B22" s="181" t="s">
        <v>551</v>
      </c>
      <c r="C22" s="188" t="s">
        <v>413</v>
      </c>
      <c r="D22" s="182">
        <v>1415</v>
      </c>
      <c r="E22" s="182">
        <v>850</v>
      </c>
      <c r="F22" s="184" t="s">
        <v>410</v>
      </c>
      <c r="G22" s="185"/>
      <c r="H22" s="186"/>
    </row>
    <row r="23" spans="1:8" ht="51.75" customHeight="1">
      <c r="A23" s="187" t="s">
        <v>334</v>
      </c>
      <c r="B23" s="181" t="s">
        <v>414</v>
      </c>
      <c r="C23" s="188" t="s">
        <v>415</v>
      </c>
      <c r="D23" s="182">
        <v>1371</v>
      </c>
      <c r="E23" s="182">
        <v>825</v>
      </c>
      <c r="F23" s="184" t="s">
        <v>410</v>
      </c>
      <c r="G23" s="185"/>
      <c r="H23" s="186"/>
    </row>
    <row r="24" spans="1:8" ht="52.5" customHeight="1">
      <c r="A24" s="187" t="s">
        <v>416</v>
      </c>
      <c r="B24" s="181" t="s">
        <v>417</v>
      </c>
      <c r="C24" s="181" t="s">
        <v>418</v>
      </c>
      <c r="D24" s="182">
        <v>1875</v>
      </c>
      <c r="E24" s="182">
        <v>710</v>
      </c>
      <c r="F24" s="184" t="s">
        <v>410</v>
      </c>
      <c r="G24" s="185"/>
      <c r="H24" s="186"/>
    </row>
    <row r="25" spans="1:8" s="161" customFormat="1" ht="16.5">
      <c r="A25" s="169" t="s">
        <v>49</v>
      </c>
      <c r="B25" s="176" t="s">
        <v>188</v>
      </c>
      <c r="C25" s="177"/>
      <c r="D25" s="171"/>
      <c r="E25" s="171">
        <f>E26+E30</f>
        <v>5850</v>
      </c>
      <c r="F25" s="184"/>
      <c r="G25" s="174"/>
      <c r="H25" s="175"/>
    </row>
    <row r="26" spans="1:8" s="161" customFormat="1" ht="16.5">
      <c r="A26" s="169">
        <v>1</v>
      </c>
      <c r="B26" s="176" t="s">
        <v>419</v>
      </c>
      <c r="C26" s="177"/>
      <c r="D26" s="171">
        <f>D27</f>
        <v>5480</v>
      </c>
      <c r="E26" s="171">
        <f>E27</f>
        <v>2925</v>
      </c>
      <c r="F26" s="184"/>
      <c r="G26" s="179"/>
      <c r="H26" s="175"/>
    </row>
    <row r="27" spans="1:8" s="161" customFormat="1" ht="16.5">
      <c r="A27" s="169"/>
      <c r="B27" s="177" t="s">
        <v>395</v>
      </c>
      <c r="C27" s="177"/>
      <c r="D27" s="171">
        <f>SUM(D28:D29)</f>
        <v>5480</v>
      </c>
      <c r="E27" s="171">
        <f>SUM(E28:E29)</f>
        <v>2925</v>
      </c>
      <c r="F27" s="178"/>
      <c r="G27" s="179"/>
      <c r="H27" s="175"/>
    </row>
    <row r="28" spans="1:8" ht="30">
      <c r="A28" s="187" t="s">
        <v>225</v>
      </c>
      <c r="B28" s="181" t="s">
        <v>420</v>
      </c>
      <c r="C28" s="181"/>
      <c r="D28" s="182">
        <v>5480</v>
      </c>
      <c r="E28" s="189">
        <v>2260</v>
      </c>
      <c r="F28" s="184" t="s">
        <v>421</v>
      </c>
      <c r="G28" s="185"/>
      <c r="H28" s="186"/>
    </row>
    <row r="29" spans="1:8" ht="30">
      <c r="A29" s="187" t="s">
        <v>226</v>
      </c>
      <c r="B29" s="181" t="s">
        <v>422</v>
      </c>
      <c r="C29" s="181"/>
      <c r="D29" s="182"/>
      <c r="E29" s="189">
        <v>665</v>
      </c>
      <c r="F29" s="184" t="s">
        <v>421</v>
      </c>
      <c r="G29" s="185"/>
      <c r="H29" s="186"/>
    </row>
    <row r="30" spans="1:8" s="161" customFormat="1" ht="16.5">
      <c r="A30" s="169">
        <v>2</v>
      </c>
      <c r="B30" s="176" t="s">
        <v>423</v>
      </c>
      <c r="C30" s="177"/>
      <c r="D30" s="171">
        <f>D31</f>
        <v>4942</v>
      </c>
      <c r="E30" s="171">
        <f>E31</f>
        <v>2925</v>
      </c>
      <c r="F30" s="184"/>
      <c r="G30" s="179"/>
      <c r="H30" s="175"/>
    </row>
    <row r="31" spans="1:8" s="161" customFormat="1" ht="16.5">
      <c r="A31" s="169"/>
      <c r="B31" s="177" t="s">
        <v>395</v>
      </c>
      <c r="C31" s="177"/>
      <c r="D31" s="171">
        <f>SUM(D32:D34)</f>
        <v>4942</v>
      </c>
      <c r="E31" s="171">
        <f>SUM(E32:E34)</f>
        <v>2925</v>
      </c>
      <c r="F31" s="178"/>
      <c r="G31" s="179"/>
      <c r="H31" s="175"/>
    </row>
    <row r="32" spans="1:8" s="161" customFormat="1" ht="55.5" customHeight="1">
      <c r="A32" s="187" t="s">
        <v>331</v>
      </c>
      <c r="B32" s="181" t="s">
        <v>424</v>
      </c>
      <c r="C32" s="181" t="s">
        <v>425</v>
      </c>
      <c r="D32" s="182">
        <v>2703</v>
      </c>
      <c r="E32" s="190">
        <v>1100</v>
      </c>
      <c r="F32" s="184" t="s">
        <v>426</v>
      </c>
      <c r="G32" s="185"/>
      <c r="H32" s="175"/>
    </row>
    <row r="33" spans="1:8" s="161" customFormat="1" ht="53.25" customHeight="1">
      <c r="A33" s="187" t="s">
        <v>332</v>
      </c>
      <c r="B33" s="181" t="s">
        <v>427</v>
      </c>
      <c r="C33" s="181" t="s">
        <v>425</v>
      </c>
      <c r="D33" s="182">
        <v>2239</v>
      </c>
      <c r="E33" s="182">
        <v>1345</v>
      </c>
      <c r="F33" s="184" t="s">
        <v>426</v>
      </c>
      <c r="G33" s="185"/>
      <c r="H33" s="175"/>
    </row>
    <row r="34" spans="1:8" s="161" customFormat="1" ht="30">
      <c r="A34" s="187" t="s">
        <v>333</v>
      </c>
      <c r="B34" s="181" t="s">
        <v>422</v>
      </c>
      <c r="C34" s="181"/>
      <c r="D34" s="182"/>
      <c r="E34" s="182">
        <v>480</v>
      </c>
      <c r="F34" s="184" t="s">
        <v>426</v>
      </c>
      <c r="G34" s="185"/>
      <c r="H34" s="175"/>
    </row>
    <row r="35" spans="1:8" s="161" customFormat="1" ht="16.5">
      <c r="A35" s="168" t="s">
        <v>50</v>
      </c>
      <c r="B35" s="176" t="s">
        <v>190</v>
      </c>
      <c r="C35" s="177">
        <f>SUM(C36:C46)</f>
        <v>0</v>
      </c>
      <c r="D35" s="171"/>
      <c r="E35" s="172">
        <f>E36+E40</f>
        <v>5850</v>
      </c>
      <c r="F35" s="184"/>
      <c r="G35" s="174"/>
      <c r="H35" s="175"/>
    </row>
    <row r="36" spans="1:8" s="161" customFormat="1" ht="16.5">
      <c r="A36" s="169">
        <v>1</v>
      </c>
      <c r="B36" s="176" t="s">
        <v>552</v>
      </c>
      <c r="C36" s="177"/>
      <c r="D36" s="171">
        <f>D37</f>
        <v>7071</v>
      </c>
      <c r="E36" s="171">
        <f>E37</f>
        <v>2925</v>
      </c>
      <c r="F36" s="184"/>
      <c r="G36" s="179"/>
      <c r="H36" s="175"/>
    </row>
    <row r="37" spans="1:8" s="161" customFormat="1" ht="16.5">
      <c r="A37" s="169"/>
      <c r="B37" s="176" t="s">
        <v>395</v>
      </c>
      <c r="C37" s="177"/>
      <c r="D37" s="171">
        <f>SUM(D38:D39)</f>
        <v>7071</v>
      </c>
      <c r="E37" s="171">
        <f>SUM(E38:E39)</f>
        <v>2925</v>
      </c>
      <c r="F37" s="184"/>
      <c r="G37" s="179"/>
      <c r="H37" s="175"/>
    </row>
    <row r="38" spans="1:8" ht="60">
      <c r="A38" s="187" t="s">
        <v>225</v>
      </c>
      <c r="B38" s="191" t="s">
        <v>428</v>
      </c>
      <c r="C38" s="181" t="s">
        <v>429</v>
      </c>
      <c r="D38" s="182">
        <v>5834</v>
      </c>
      <c r="E38" s="189">
        <v>2200</v>
      </c>
      <c r="F38" s="184" t="s">
        <v>430</v>
      </c>
      <c r="G38" s="185"/>
      <c r="H38" s="186"/>
    </row>
    <row r="39" spans="1:8" ht="53.25" customHeight="1">
      <c r="A39" s="187" t="s">
        <v>226</v>
      </c>
      <c r="B39" s="191" t="s">
        <v>431</v>
      </c>
      <c r="C39" s="181" t="s">
        <v>432</v>
      </c>
      <c r="D39" s="182">
        <v>1237</v>
      </c>
      <c r="E39" s="189">
        <v>725</v>
      </c>
      <c r="F39" s="184" t="s">
        <v>430</v>
      </c>
      <c r="G39" s="185"/>
      <c r="H39" s="186"/>
    </row>
    <row r="40" spans="1:8" s="161" customFormat="1" ht="16.5">
      <c r="A40" s="169">
        <v>2</v>
      </c>
      <c r="B40" s="176" t="s">
        <v>433</v>
      </c>
      <c r="C40" s="177"/>
      <c r="D40" s="171">
        <f>D41</f>
        <v>5932</v>
      </c>
      <c r="E40" s="171">
        <f>E41</f>
        <v>2925</v>
      </c>
      <c r="F40" s="184"/>
      <c r="G40" s="179"/>
      <c r="H40" s="175"/>
    </row>
    <row r="41" spans="1:8" s="161" customFormat="1" ht="16.5">
      <c r="A41" s="169"/>
      <c r="B41" s="176" t="s">
        <v>395</v>
      </c>
      <c r="C41" s="177"/>
      <c r="D41" s="171">
        <f>SUM(D42:D46)</f>
        <v>5932</v>
      </c>
      <c r="E41" s="171">
        <f>SUM(E42:E46)</f>
        <v>2925</v>
      </c>
      <c r="F41" s="178"/>
      <c r="G41" s="179"/>
      <c r="H41" s="175"/>
    </row>
    <row r="42" spans="1:8" ht="63.75" customHeight="1">
      <c r="A42" s="187" t="s">
        <v>331</v>
      </c>
      <c r="B42" s="191" t="s">
        <v>434</v>
      </c>
      <c r="C42" s="181" t="s">
        <v>435</v>
      </c>
      <c r="D42" s="182">
        <v>652</v>
      </c>
      <c r="E42" s="189">
        <v>300</v>
      </c>
      <c r="F42" s="184" t="s">
        <v>436</v>
      </c>
      <c r="G42" s="179"/>
      <c r="H42" s="186"/>
    </row>
    <row r="43" spans="1:8" ht="59.25" customHeight="1">
      <c r="A43" s="187" t="s">
        <v>332</v>
      </c>
      <c r="B43" s="191" t="s">
        <v>553</v>
      </c>
      <c r="C43" s="181" t="s">
        <v>437</v>
      </c>
      <c r="D43" s="182">
        <v>830</v>
      </c>
      <c r="E43" s="189">
        <v>500</v>
      </c>
      <c r="F43" s="184" t="s">
        <v>436</v>
      </c>
      <c r="G43" s="179"/>
      <c r="H43" s="186"/>
    </row>
    <row r="44" spans="1:8" ht="61.5" customHeight="1">
      <c r="A44" s="187" t="s">
        <v>333</v>
      </c>
      <c r="B44" s="191" t="s">
        <v>438</v>
      </c>
      <c r="C44" s="181" t="s">
        <v>439</v>
      </c>
      <c r="D44" s="182">
        <v>467</v>
      </c>
      <c r="E44" s="189">
        <v>300</v>
      </c>
      <c r="F44" s="184" t="s">
        <v>436</v>
      </c>
      <c r="G44" s="179"/>
      <c r="H44" s="186"/>
    </row>
    <row r="45" spans="1:8" ht="60.75" customHeight="1">
      <c r="A45" s="187" t="s">
        <v>334</v>
      </c>
      <c r="B45" s="191" t="s">
        <v>440</v>
      </c>
      <c r="C45" s="181" t="s">
        <v>441</v>
      </c>
      <c r="D45" s="182">
        <v>1246</v>
      </c>
      <c r="E45" s="189">
        <v>750</v>
      </c>
      <c r="F45" s="184" t="s">
        <v>436</v>
      </c>
      <c r="G45" s="179"/>
      <c r="H45" s="186"/>
    </row>
    <row r="46" spans="1:8" ht="61.5" customHeight="1">
      <c r="A46" s="187" t="s">
        <v>416</v>
      </c>
      <c r="B46" s="191" t="s">
        <v>554</v>
      </c>
      <c r="C46" s="181" t="s">
        <v>441</v>
      </c>
      <c r="D46" s="182">
        <v>2737</v>
      </c>
      <c r="E46" s="189">
        <v>1075</v>
      </c>
      <c r="F46" s="184" t="s">
        <v>436</v>
      </c>
      <c r="G46" s="179"/>
      <c r="H46" s="186"/>
    </row>
    <row r="47" spans="1:8" s="161" customFormat="1" ht="16.5">
      <c r="A47" s="168" t="s">
        <v>51</v>
      </c>
      <c r="B47" s="176" t="s">
        <v>442</v>
      </c>
      <c r="C47" s="177">
        <f>SUM(C48:C57)</f>
        <v>0</v>
      </c>
      <c r="D47" s="171"/>
      <c r="E47" s="171">
        <f>E48+E53</f>
        <v>5850</v>
      </c>
      <c r="F47" s="184"/>
      <c r="G47" s="174"/>
      <c r="H47" s="175"/>
    </row>
    <row r="48" spans="1:8" s="161" customFormat="1" ht="16.5">
      <c r="A48" s="168">
        <v>1</v>
      </c>
      <c r="B48" s="192" t="s">
        <v>555</v>
      </c>
      <c r="C48" s="177"/>
      <c r="D48" s="171">
        <f>D49+D51</f>
        <v>7275</v>
      </c>
      <c r="E48" s="171">
        <f>E49+E51</f>
        <v>2925</v>
      </c>
      <c r="F48" s="184"/>
      <c r="G48" s="179"/>
      <c r="H48" s="175"/>
    </row>
    <row r="49" spans="1:8" s="161" customFormat="1" ht="16.5">
      <c r="A49" s="168"/>
      <c r="B49" s="192" t="s">
        <v>180</v>
      </c>
      <c r="C49" s="177"/>
      <c r="D49" s="171">
        <f>D50</f>
        <v>2975</v>
      </c>
      <c r="E49" s="171">
        <f>E50</f>
        <v>800</v>
      </c>
      <c r="F49" s="178"/>
      <c r="G49" s="179"/>
      <c r="H49" s="175"/>
    </row>
    <row r="50" spans="1:8" ht="61.5" customHeight="1">
      <c r="A50" s="180" t="s">
        <v>225</v>
      </c>
      <c r="B50" s="181" t="s">
        <v>443</v>
      </c>
      <c r="C50" s="181" t="s">
        <v>444</v>
      </c>
      <c r="D50" s="182">
        <v>2975</v>
      </c>
      <c r="E50" s="189">
        <v>800</v>
      </c>
      <c r="F50" s="184" t="s">
        <v>445</v>
      </c>
      <c r="G50" s="185"/>
      <c r="H50" s="186"/>
    </row>
    <row r="51" spans="1:8" s="161" customFormat="1" ht="16.5">
      <c r="A51" s="168"/>
      <c r="B51" s="176" t="s">
        <v>395</v>
      </c>
      <c r="C51" s="177"/>
      <c r="D51" s="171">
        <f>SUM(D52:D52)</f>
        <v>4300</v>
      </c>
      <c r="E51" s="171">
        <f>SUM(E52:E52)</f>
        <v>2125</v>
      </c>
      <c r="F51" s="178"/>
      <c r="G51" s="179"/>
      <c r="H51" s="175"/>
    </row>
    <row r="52" spans="1:8" ht="60.75" customHeight="1">
      <c r="A52" s="180" t="s">
        <v>226</v>
      </c>
      <c r="B52" s="193" t="s">
        <v>446</v>
      </c>
      <c r="C52" s="181" t="s">
        <v>447</v>
      </c>
      <c r="D52" s="182">
        <v>4300</v>
      </c>
      <c r="E52" s="189">
        <v>2125</v>
      </c>
      <c r="F52" s="184" t="s">
        <v>445</v>
      </c>
      <c r="G52" s="185"/>
      <c r="H52" s="186"/>
    </row>
    <row r="53" spans="1:9" s="161" customFormat="1" ht="16.5">
      <c r="A53" s="168">
        <v>2</v>
      </c>
      <c r="B53" s="192" t="s">
        <v>556</v>
      </c>
      <c r="C53" s="177"/>
      <c r="D53" s="171">
        <f>D54</f>
        <v>5980</v>
      </c>
      <c r="E53" s="171">
        <f>E54</f>
        <v>2925</v>
      </c>
      <c r="F53" s="184"/>
      <c r="G53" s="179"/>
      <c r="H53" s="175"/>
      <c r="I53" s="175"/>
    </row>
    <row r="54" spans="1:9" s="161" customFormat="1" ht="16.5">
      <c r="A54" s="168"/>
      <c r="B54" s="192" t="s">
        <v>395</v>
      </c>
      <c r="C54" s="177"/>
      <c r="D54" s="171">
        <f>SUM(D55:D57)</f>
        <v>5980</v>
      </c>
      <c r="E54" s="171">
        <f>SUM(E55:E57)</f>
        <v>2925</v>
      </c>
      <c r="F54" s="178"/>
      <c r="G54" s="179"/>
      <c r="H54" s="175"/>
      <c r="I54" s="175"/>
    </row>
    <row r="55" spans="1:8" ht="45">
      <c r="A55" s="180" t="s">
        <v>225</v>
      </c>
      <c r="B55" s="181" t="s">
        <v>448</v>
      </c>
      <c r="C55" s="181" t="s">
        <v>449</v>
      </c>
      <c r="D55" s="182">
        <v>2985</v>
      </c>
      <c r="E55" s="189">
        <v>500</v>
      </c>
      <c r="F55" s="184" t="s">
        <v>450</v>
      </c>
      <c r="G55" s="185"/>
      <c r="H55" s="186"/>
    </row>
    <row r="56" spans="1:8" ht="45">
      <c r="A56" s="180" t="s">
        <v>226</v>
      </c>
      <c r="B56" s="181" t="s">
        <v>451</v>
      </c>
      <c r="C56" s="181" t="s">
        <v>452</v>
      </c>
      <c r="D56" s="182">
        <v>2995</v>
      </c>
      <c r="E56" s="189">
        <v>1800</v>
      </c>
      <c r="F56" s="184" t="s">
        <v>450</v>
      </c>
      <c r="G56" s="185"/>
      <c r="H56" s="186"/>
    </row>
    <row r="57" spans="1:8" ht="16.5">
      <c r="A57" s="180" t="s">
        <v>328</v>
      </c>
      <c r="B57" s="181" t="s">
        <v>422</v>
      </c>
      <c r="C57" s="181"/>
      <c r="D57" s="182"/>
      <c r="E57" s="189">
        <v>625</v>
      </c>
      <c r="F57" s="184"/>
      <c r="G57" s="185"/>
      <c r="H57" s="186"/>
    </row>
    <row r="58" spans="1:8" s="161" customFormat="1" ht="16.5">
      <c r="A58" s="168" t="s">
        <v>52</v>
      </c>
      <c r="B58" s="192" t="s">
        <v>192</v>
      </c>
      <c r="C58" s="170">
        <f>SUM(C59:C65)</f>
        <v>0</v>
      </c>
      <c r="D58" s="171"/>
      <c r="E58" s="172">
        <f>E59+E63</f>
        <v>5850</v>
      </c>
      <c r="F58" s="184"/>
      <c r="G58" s="194"/>
      <c r="H58" s="175"/>
    </row>
    <row r="59" spans="1:8" s="161" customFormat="1" ht="16.5">
      <c r="A59" s="168">
        <v>1</v>
      </c>
      <c r="B59" s="192" t="s">
        <v>453</v>
      </c>
      <c r="C59" s="177"/>
      <c r="D59" s="171">
        <f>D60</f>
        <v>5984</v>
      </c>
      <c r="E59" s="171">
        <f>E60</f>
        <v>2925</v>
      </c>
      <c r="F59" s="184"/>
      <c r="G59" s="179"/>
      <c r="H59" s="175"/>
    </row>
    <row r="60" spans="1:8" s="161" customFormat="1" ht="16.5">
      <c r="A60" s="168"/>
      <c r="B60" s="177" t="s">
        <v>395</v>
      </c>
      <c r="C60" s="195"/>
      <c r="D60" s="171">
        <f>SUM(D61:D62)</f>
        <v>5984</v>
      </c>
      <c r="E60" s="171">
        <f>SUM(E61:E62)</f>
        <v>2925</v>
      </c>
      <c r="F60" s="178"/>
      <c r="G60" s="179"/>
      <c r="H60" s="175"/>
    </row>
    <row r="61" spans="1:8" ht="60">
      <c r="A61" s="180" t="s">
        <v>225</v>
      </c>
      <c r="B61" s="181" t="s">
        <v>454</v>
      </c>
      <c r="C61" s="188" t="s">
        <v>455</v>
      </c>
      <c r="D61" s="182">
        <v>2989</v>
      </c>
      <c r="E61" s="189">
        <v>1200</v>
      </c>
      <c r="F61" s="184" t="s">
        <v>456</v>
      </c>
      <c r="G61" s="185"/>
      <c r="H61" s="186"/>
    </row>
    <row r="62" spans="1:8" ht="45">
      <c r="A62" s="180" t="s">
        <v>226</v>
      </c>
      <c r="B62" s="181" t="s">
        <v>457</v>
      </c>
      <c r="C62" s="188" t="s">
        <v>458</v>
      </c>
      <c r="D62" s="182">
        <v>2995</v>
      </c>
      <c r="E62" s="189">
        <v>1725</v>
      </c>
      <c r="F62" s="184" t="s">
        <v>456</v>
      </c>
      <c r="G62" s="185"/>
      <c r="H62" s="186"/>
    </row>
    <row r="63" spans="1:8" s="161" customFormat="1" ht="16.5">
      <c r="A63" s="168">
        <v>2</v>
      </c>
      <c r="B63" s="192" t="s">
        <v>557</v>
      </c>
      <c r="C63" s="177"/>
      <c r="D63" s="171">
        <f>D64</f>
        <v>9352</v>
      </c>
      <c r="E63" s="171">
        <f>E64</f>
        <v>2925</v>
      </c>
      <c r="F63" s="184"/>
      <c r="G63" s="179"/>
      <c r="H63" s="175"/>
    </row>
    <row r="64" spans="1:8" s="161" customFormat="1" ht="16.5">
      <c r="A64" s="168"/>
      <c r="B64" s="192" t="s">
        <v>395</v>
      </c>
      <c r="C64" s="177"/>
      <c r="D64" s="171">
        <f>SUM(D65:D65)</f>
        <v>9352</v>
      </c>
      <c r="E64" s="171">
        <f>SUM(E65:E65)</f>
        <v>2925</v>
      </c>
      <c r="F64" s="184"/>
      <c r="G64" s="179"/>
      <c r="H64" s="175"/>
    </row>
    <row r="65" spans="1:8" ht="55.5" customHeight="1">
      <c r="A65" s="180" t="s">
        <v>331</v>
      </c>
      <c r="B65" s="181" t="s">
        <v>459</v>
      </c>
      <c r="C65" s="196" t="s">
        <v>460</v>
      </c>
      <c r="D65" s="182">
        <v>9352</v>
      </c>
      <c r="E65" s="189">
        <v>2925</v>
      </c>
      <c r="F65" s="184" t="s">
        <v>461</v>
      </c>
      <c r="G65" s="185"/>
      <c r="H65" s="186"/>
    </row>
    <row r="66" spans="1:8" s="161" customFormat="1" ht="16.5">
      <c r="A66" s="168" t="s">
        <v>53</v>
      </c>
      <c r="B66" s="192" t="s">
        <v>189</v>
      </c>
      <c r="C66" s="170">
        <f>SUM(C67:C76)</f>
        <v>0</v>
      </c>
      <c r="D66" s="171"/>
      <c r="E66" s="172">
        <f>E67+E72</f>
        <v>5850</v>
      </c>
      <c r="F66" s="184"/>
      <c r="G66" s="194"/>
      <c r="H66" s="175"/>
    </row>
    <row r="67" spans="1:8" s="161" customFormat="1" ht="16.5">
      <c r="A67" s="168">
        <v>1</v>
      </c>
      <c r="B67" s="192" t="s">
        <v>558</v>
      </c>
      <c r="C67" s="177"/>
      <c r="D67" s="171">
        <f>D68</f>
        <v>6650</v>
      </c>
      <c r="E67" s="171">
        <f>E68</f>
        <v>2925</v>
      </c>
      <c r="F67" s="184"/>
      <c r="G67" s="179"/>
      <c r="H67" s="175"/>
    </row>
    <row r="68" spans="1:8" s="161" customFormat="1" ht="16.5">
      <c r="A68" s="168"/>
      <c r="B68" s="177" t="s">
        <v>395</v>
      </c>
      <c r="C68" s="178"/>
      <c r="D68" s="171">
        <f>SUM(D69:D71)</f>
        <v>6650</v>
      </c>
      <c r="E68" s="171">
        <f>SUM(E69:E71)</f>
        <v>2925</v>
      </c>
      <c r="F68" s="178"/>
      <c r="G68" s="179"/>
      <c r="H68" s="175"/>
    </row>
    <row r="69" spans="1:8" ht="45">
      <c r="A69" s="180">
        <v>11</v>
      </c>
      <c r="B69" s="181" t="s">
        <v>462</v>
      </c>
      <c r="C69" s="188" t="s">
        <v>463</v>
      </c>
      <c r="D69" s="182">
        <v>2948</v>
      </c>
      <c r="E69" s="189">
        <v>1000</v>
      </c>
      <c r="F69" s="184" t="s">
        <v>464</v>
      </c>
      <c r="G69" s="185"/>
      <c r="H69" s="186"/>
    </row>
    <row r="70" spans="1:8" ht="45">
      <c r="A70" s="180">
        <v>1.2</v>
      </c>
      <c r="B70" s="181" t="s">
        <v>465</v>
      </c>
      <c r="C70" s="188" t="s">
        <v>466</v>
      </c>
      <c r="D70" s="183">
        <v>1817</v>
      </c>
      <c r="E70" s="189">
        <v>1000</v>
      </c>
      <c r="F70" s="184" t="s">
        <v>464</v>
      </c>
      <c r="G70" s="185"/>
      <c r="H70" s="186"/>
    </row>
    <row r="71" spans="1:8" ht="45">
      <c r="A71" s="180">
        <v>1.3</v>
      </c>
      <c r="B71" s="181" t="s">
        <v>467</v>
      </c>
      <c r="C71" s="181" t="s">
        <v>468</v>
      </c>
      <c r="D71" s="182">
        <v>1885</v>
      </c>
      <c r="E71" s="189">
        <v>925</v>
      </c>
      <c r="F71" s="184" t="s">
        <v>464</v>
      </c>
      <c r="G71" s="185"/>
      <c r="H71" s="186"/>
    </row>
    <row r="72" spans="1:8" s="161" customFormat="1" ht="16.5">
      <c r="A72" s="168">
        <v>2</v>
      </c>
      <c r="B72" s="192" t="s">
        <v>559</v>
      </c>
      <c r="C72" s="177"/>
      <c r="D72" s="171">
        <f>D73</f>
        <v>8938</v>
      </c>
      <c r="E72" s="171">
        <f>E73</f>
        <v>2925</v>
      </c>
      <c r="F72" s="184"/>
      <c r="G72" s="179"/>
      <c r="H72" s="175"/>
    </row>
    <row r="73" spans="1:8" s="161" customFormat="1" ht="16.5">
      <c r="A73" s="168"/>
      <c r="B73" s="177" t="s">
        <v>395</v>
      </c>
      <c r="C73" s="177"/>
      <c r="D73" s="171">
        <f>SUM(D74:D76)</f>
        <v>8938</v>
      </c>
      <c r="E73" s="171">
        <f>SUM(E74:E76)</f>
        <v>2925</v>
      </c>
      <c r="F73" s="178"/>
      <c r="G73" s="179"/>
      <c r="H73" s="175"/>
    </row>
    <row r="74" spans="1:8" ht="45">
      <c r="A74" s="180" t="s">
        <v>331</v>
      </c>
      <c r="B74" s="181" t="s">
        <v>469</v>
      </c>
      <c r="C74" s="188" t="s">
        <v>470</v>
      </c>
      <c r="D74" s="182">
        <v>2990</v>
      </c>
      <c r="E74" s="183">
        <v>500</v>
      </c>
      <c r="F74" s="184" t="s">
        <v>471</v>
      </c>
      <c r="G74" s="185"/>
      <c r="H74" s="186"/>
    </row>
    <row r="75" spans="1:8" ht="45">
      <c r="A75" s="180" t="s">
        <v>332</v>
      </c>
      <c r="B75" s="181" t="s">
        <v>472</v>
      </c>
      <c r="C75" s="188" t="s">
        <v>473</v>
      </c>
      <c r="D75" s="182">
        <v>2998</v>
      </c>
      <c r="E75" s="183">
        <v>1800</v>
      </c>
      <c r="F75" s="184" t="s">
        <v>471</v>
      </c>
      <c r="G75" s="185"/>
      <c r="H75" s="186"/>
    </row>
    <row r="76" spans="1:8" ht="45">
      <c r="A76" s="180" t="s">
        <v>333</v>
      </c>
      <c r="B76" s="181" t="s">
        <v>474</v>
      </c>
      <c r="C76" s="181" t="s">
        <v>475</v>
      </c>
      <c r="D76" s="182">
        <v>2950</v>
      </c>
      <c r="E76" s="183">
        <v>625</v>
      </c>
      <c r="F76" s="184" t="s">
        <v>471</v>
      </c>
      <c r="G76" s="185"/>
      <c r="H76" s="186"/>
    </row>
    <row r="77" spans="1:8" s="161" customFormat="1" ht="16.5">
      <c r="A77" s="168" t="s">
        <v>114</v>
      </c>
      <c r="B77" s="192" t="s">
        <v>476</v>
      </c>
      <c r="C77" s="170">
        <f>SUM(C78:C86)</f>
        <v>0</v>
      </c>
      <c r="D77" s="171"/>
      <c r="E77" s="172">
        <f>E78+E83</f>
        <v>5850</v>
      </c>
      <c r="F77" s="184"/>
      <c r="G77" s="194"/>
      <c r="H77" s="175"/>
    </row>
    <row r="78" spans="1:8" s="161" customFormat="1" ht="16.5">
      <c r="A78" s="168">
        <v>1</v>
      </c>
      <c r="B78" s="192" t="s">
        <v>477</v>
      </c>
      <c r="C78" s="177"/>
      <c r="D78" s="171">
        <f>D79+D81</f>
        <v>10419</v>
      </c>
      <c r="E78" s="171">
        <f>E79+E81</f>
        <v>2925</v>
      </c>
      <c r="F78" s="184"/>
      <c r="G78" s="179"/>
      <c r="H78" s="175"/>
    </row>
    <row r="79" spans="1:8" s="161" customFormat="1" ht="16.5">
      <c r="A79" s="168"/>
      <c r="B79" s="192" t="s">
        <v>180</v>
      </c>
      <c r="C79" s="177"/>
      <c r="D79" s="171">
        <f>D80</f>
        <v>4920</v>
      </c>
      <c r="E79" s="171">
        <f>E80</f>
        <v>1200</v>
      </c>
      <c r="F79" s="178"/>
      <c r="G79" s="179"/>
      <c r="H79" s="175"/>
    </row>
    <row r="80" spans="1:8" ht="60">
      <c r="A80" s="180" t="s">
        <v>225</v>
      </c>
      <c r="B80" s="191" t="s">
        <v>478</v>
      </c>
      <c r="C80" s="184" t="s">
        <v>566</v>
      </c>
      <c r="D80" s="182">
        <v>4920</v>
      </c>
      <c r="E80" s="189">
        <v>1200</v>
      </c>
      <c r="F80" s="184" t="s">
        <v>471</v>
      </c>
      <c r="G80" s="185"/>
      <c r="H80" s="186"/>
    </row>
    <row r="81" spans="1:8" s="161" customFormat="1" ht="16.5">
      <c r="A81" s="168"/>
      <c r="B81" s="176" t="s">
        <v>395</v>
      </c>
      <c r="C81" s="178"/>
      <c r="D81" s="171">
        <f>SUM(D82:D82)</f>
        <v>5499</v>
      </c>
      <c r="E81" s="171">
        <f>SUM(E82:E82)</f>
        <v>1725</v>
      </c>
      <c r="F81" s="178"/>
      <c r="G81" s="179"/>
      <c r="H81" s="175"/>
    </row>
    <row r="82" spans="1:8" ht="45">
      <c r="A82" s="180" t="s">
        <v>226</v>
      </c>
      <c r="B82" s="193" t="s">
        <v>479</v>
      </c>
      <c r="C82" s="181" t="s">
        <v>567</v>
      </c>
      <c r="D82" s="182">
        <v>5499</v>
      </c>
      <c r="E82" s="189">
        <v>1725</v>
      </c>
      <c r="F82" s="184" t="s">
        <v>471</v>
      </c>
      <c r="G82" s="185"/>
      <c r="H82" s="186"/>
    </row>
    <row r="83" spans="1:8" s="161" customFormat="1" ht="16.5">
      <c r="A83" s="168">
        <v>2</v>
      </c>
      <c r="B83" s="192" t="s">
        <v>480</v>
      </c>
      <c r="C83" s="177"/>
      <c r="D83" s="171">
        <f>D84</f>
        <v>5900</v>
      </c>
      <c r="E83" s="171">
        <f>E84</f>
        <v>2925</v>
      </c>
      <c r="F83" s="184"/>
      <c r="G83" s="179"/>
      <c r="H83" s="175"/>
    </row>
    <row r="84" spans="1:8" s="161" customFormat="1" ht="16.5">
      <c r="A84" s="168"/>
      <c r="B84" s="176" t="s">
        <v>395</v>
      </c>
      <c r="C84" s="177"/>
      <c r="D84" s="171">
        <f>SUM(D85:D86)</f>
        <v>5900</v>
      </c>
      <c r="E84" s="171">
        <f>SUM(E85:E86)</f>
        <v>2925</v>
      </c>
      <c r="F84" s="178"/>
      <c r="G84" s="179"/>
      <c r="H84" s="175"/>
    </row>
    <row r="85" spans="1:8" ht="45">
      <c r="A85" s="180" t="s">
        <v>331</v>
      </c>
      <c r="B85" s="191" t="s">
        <v>481</v>
      </c>
      <c r="C85" s="181" t="s">
        <v>568</v>
      </c>
      <c r="D85" s="182">
        <v>3000</v>
      </c>
      <c r="E85" s="189">
        <v>1400</v>
      </c>
      <c r="F85" s="184" t="s">
        <v>482</v>
      </c>
      <c r="G85" s="185"/>
      <c r="H85" s="186"/>
    </row>
    <row r="86" spans="1:8" ht="45">
      <c r="A86" s="180" t="s">
        <v>332</v>
      </c>
      <c r="B86" s="191" t="s">
        <v>481</v>
      </c>
      <c r="C86" s="181" t="s">
        <v>569</v>
      </c>
      <c r="D86" s="182">
        <v>2900</v>
      </c>
      <c r="E86" s="189">
        <v>1525</v>
      </c>
      <c r="F86" s="184" t="s">
        <v>482</v>
      </c>
      <c r="G86" s="185"/>
      <c r="H86" s="186"/>
    </row>
    <row r="87" spans="1:8" s="161" customFormat="1" ht="16.5">
      <c r="A87" s="168" t="s">
        <v>115</v>
      </c>
      <c r="B87" s="192" t="s">
        <v>483</v>
      </c>
      <c r="C87" s="170">
        <f>SUM(C88:C93)</f>
        <v>0</v>
      </c>
      <c r="D87" s="171"/>
      <c r="E87" s="172">
        <f>E88+E91</f>
        <v>5850</v>
      </c>
      <c r="F87" s="184"/>
      <c r="G87" s="194"/>
      <c r="H87" s="175"/>
    </row>
    <row r="88" spans="1:8" s="161" customFormat="1" ht="16.5">
      <c r="A88" s="168">
        <v>1</v>
      </c>
      <c r="B88" s="192" t="s">
        <v>484</v>
      </c>
      <c r="C88" s="177"/>
      <c r="D88" s="171">
        <f>D89</f>
        <v>7362</v>
      </c>
      <c r="E88" s="171">
        <f>E89</f>
        <v>2925</v>
      </c>
      <c r="F88" s="184"/>
      <c r="G88" s="179"/>
      <c r="H88" s="175"/>
    </row>
    <row r="89" spans="1:8" s="161" customFormat="1" ht="16.5">
      <c r="A89" s="168"/>
      <c r="B89" s="176" t="s">
        <v>395</v>
      </c>
      <c r="C89" s="177"/>
      <c r="D89" s="171">
        <f>SUM(D90:D90)</f>
        <v>7362</v>
      </c>
      <c r="E89" s="171">
        <f>SUM(E90:E90)</f>
        <v>2925</v>
      </c>
      <c r="F89" s="178"/>
      <c r="G89" s="179"/>
      <c r="H89" s="175"/>
    </row>
    <row r="90" spans="1:8" ht="60">
      <c r="A90" s="180" t="s">
        <v>225</v>
      </c>
      <c r="B90" s="191" t="s">
        <v>485</v>
      </c>
      <c r="C90" s="181" t="s">
        <v>570</v>
      </c>
      <c r="D90" s="182">
        <v>7362</v>
      </c>
      <c r="E90" s="189">
        <v>2925</v>
      </c>
      <c r="F90" s="184" t="s">
        <v>398</v>
      </c>
      <c r="G90" s="185"/>
      <c r="H90" s="186"/>
    </row>
    <row r="91" spans="1:8" s="161" customFormat="1" ht="16.5">
      <c r="A91" s="168">
        <v>2</v>
      </c>
      <c r="B91" s="192" t="s">
        <v>560</v>
      </c>
      <c r="C91" s="177"/>
      <c r="D91" s="171">
        <f>D92</f>
        <v>5142</v>
      </c>
      <c r="E91" s="171">
        <f>E92</f>
        <v>2925</v>
      </c>
      <c r="F91" s="184"/>
      <c r="G91" s="179"/>
      <c r="H91" s="175"/>
    </row>
    <row r="92" spans="1:8" s="161" customFormat="1" ht="16.5">
      <c r="A92" s="168"/>
      <c r="B92" s="176" t="s">
        <v>395</v>
      </c>
      <c r="C92" s="177"/>
      <c r="D92" s="171">
        <f>D93</f>
        <v>5142</v>
      </c>
      <c r="E92" s="171">
        <f>SUM(E93:E93)</f>
        <v>2925</v>
      </c>
      <c r="F92" s="178"/>
      <c r="G92" s="179"/>
      <c r="H92" s="175"/>
    </row>
    <row r="93" spans="1:8" ht="60">
      <c r="A93" s="180" t="s">
        <v>332</v>
      </c>
      <c r="B93" s="191" t="s">
        <v>486</v>
      </c>
      <c r="C93" s="181" t="s">
        <v>571</v>
      </c>
      <c r="D93" s="182">
        <v>5142</v>
      </c>
      <c r="E93" s="189">
        <v>2925</v>
      </c>
      <c r="F93" s="184" t="s">
        <v>487</v>
      </c>
      <c r="G93" s="185"/>
      <c r="H93" s="186"/>
    </row>
    <row r="94" spans="1:8" s="161" customFormat="1" ht="16.5">
      <c r="A94" s="168" t="s">
        <v>116</v>
      </c>
      <c r="B94" s="192" t="s">
        <v>488</v>
      </c>
      <c r="C94" s="170">
        <f>SUM(C95:C105)</f>
        <v>0</v>
      </c>
      <c r="D94" s="171"/>
      <c r="E94" s="172">
        <f>E95+E100</f>
        <v>5850</v>
      </c>
      <c r="F94" s="184"/>
      <c r="G94" s="194"/>
      <c r="H94" s="175"/>
    </row>
    <row r="95" spans="1:8" s="161" customFormat="1" ht="16.5">
      <c r="A95" s="168">
        <v>1</v>
      </c>
      <c r="B95" s="192" t="s">
        <v>561</v>
      </c>
      <c r="C95" s="177"/>
      <c r="D95" s="171">
        <f>D96</f>
        <v>4200</v>
      </c>
      <c r="E95" s="171">
        <f>E96</f>
        <v>2925</v>
      </c>
      <c r="F95" s="184"/>
      <c r="G95" s="179"/>
      <c r="H95" s="175"/>
    </row>
    <row r="96" spans="1:8" s="161" customFormat="1" ht="16.5">
      <c r="A96" s="168"/>
      <c r="B96" s="176" t="s">
        <v>395</v>
      </c>
      <c r="C96" s="177"/>
      <c r="D96" s="171">
        <f>SUM(D97:D99)</f>
        <v>4200</v>
      </c>
      <c r="E96" s="171">
        <f>SUM(E97:E99)</f>
        <v>2925</v>
      </c>
      <c r="F96" s="178"/>
      <c r="G96" s="179"/>
      <c r="H96" s="175"/>
    </row>
    <row r="97" spans="1:8" ht="45">
      <c r="A97" s="180" t="s">
        <v>225</v>
      </c>
      <c r="B97" s="191" t="s">
        <v>489</v>
      </c>
      <c r="C97" s="181" t="s">
        <v>490</v>
      </c>
      <c r="D97" s="182">
        <v>2300</v>
      </c>
      <c r="E97" s="183">
        <v>700</v>
      </c>
      <c r="F97" s="184" t="s">
        <v>491</v>
      </c>
      <c r="G97" s="185"/>
      <c r="H97" s="186"/>
    </row>
    <row r="98" spans="1:8" ht="45">
      <c r="A98" s="180" t="s">
        <v>226</v>
      </c>
      <c r="B98" s="191" t="s">
        <v>492</v>
      </c>
      <c r="C98" s="181" t="s">
        <v>493</v>
      </c>
      <c r="D98" s="182">
        <v>1900</v>
      </c>
      <c r="E98" s="183">
        <v>1200</v>
      </c>
      <c r="F98" s="184" t="s">
        <v>491</v>
      </c>
      <c r="G98" s="185"/>
      <c r="H98" s="186"/>
    </row>
    <row r="99" spans="1:8" ht="16.5">
      <c r="A99" s="180" t="s">
        <v>328</v>
      </c>
      <c r="B99" s="191" t="s">
        <v>422</v>
      </c>
      <c r="C99" s="181"/>
      <c r="D99" s="182"/>
      <c r="E99" s="183">
        <v>1025</v>
      </c>
      <c r="F99" s="184"/>
      <c r="G99" s="185"/>
      <c r="H99" s="186"/>
    </row>
    <row r="100" spans="1:8" s="161" customFormat="1" ht="16.5">
      <c r="A100" s="168">
        <v>2</v>
      </c>
      <c r="B100" s="192" t="s">
        <v>562</v>
      </c>
      <c r="C100" s="177"/>
      <c r="D100" s="171">
        <f>D101+D103</f>
        <v>5940</v>
      </c>
      <c r="E100" s="171">
        <f>E101+E103</f>
        <v>2925</v>
      </c>
      <c r="F100" s="184"/>
      <c r="G100" s="179"/>
      <c r="H100" s="175"/>
    </row>
    <row r="101" spans="1:8" s="161" customFormat="1" ht="16.5">
      <c r="A101" s="168"/>
      <c r="B101" s="192" t="s">
        <v>180</v>
      </c>
      <c r="C101" s="177"/>
      <c r="D101" s="171">
        <f>D102</f>
        <v>4440</v>
      </c>
      <c r="E101" s="171">
        <f>E102</f>
        <v>750</v>
      </c>
      <c r="F101" s="184"/>
      <c r="G101" s="179"/>
      <c r="H101" s="175"/>
    </row>
    <row r="102" spans="1:8" ht="45">
      <c r="A102" s="180" t="s">
        <v>331</v>
      </c>
      <c r="B102" s="191" t="s">
        <v>494</v>
      </c>
      <c r="C102" s="181" t="s">
        <v>495</v>
      </c>
      <c r="D102" s="182">
        <v>4440</v>
      </c>
      <c r="E102" s="189">
        <v>750</v>
      </c>
      <c r="F102" s="184" t="s">
        <v>496</v>
      </c>
      <c r="G102" s="185"/>
      <c r="H102" s="186"/>
    </row>
    <row r="103" spans="1:8" s="161" customFormat="1" ht="16.5">
      <c r="A103" s="168"/>
      <c r="B103" s="176" t="s">
        <v>395</v>
      </c>
      <c r="C103" s="177"/>
      <c r="D103" s="171">
        <f>SUM(D104:D105)</f>
        <v>1500</v>
      </c>
      <c r="E103" s="171">
        <f>SUM(E104:E105)</f>
        <v>2175</v>
      </c>
      <c r="F103" s="178"/>
      <c r="G103" s="179"/>
      <c r="H103" s="175"/>
    </row>
    <row r="104" spans="1:8" ht="31.5">
      <c r="A104" s="180" t="s">
        <v>332</v>
      </c>
      <c r="B104" s="197" t="s">
        <v>497</v>
      </c>
      <c r="C104" s="198"/>
      <c r="D104" s="182">
        <v>1500</v>
      </c>
      <c r="E104" s="189">
        <v>900</v>
      </c>
      <c r="F104" s="184" t="s">
        <v>496</v>
      </c>
      <c r="G104" s="185"/>
      <c r="H104" s="186"/>
    </row>
    <row r="105" spans="1:8" ht="30">
      <c r="A105" s="180" t="s">
        <v>333</v>
      </c>
      <c r="B105" s="197" t="s">
        <v>422</v>
      </c>
      <c r="C105" s="198"/>
      <c r="D105" s="182"/>
      <c r="E105" s="189">
        <v>1275</v>
      </c>
      <c r="F105" s="184" t="s">
        <v>496</v>
      </c>
      <c r="G105" s="185"/>
      <c r="H105" s="186"/>
    </row>
    <row r="106" spans="1:8" s="161" customFormat="1" ht="16.5">
      <c r="A106" s="168" t="s">
        <v>117</v>
      </c>
      <c r="B106" s="192" t="s">
        <v>191</v>
      </c>
      <c r="C106" s="170">
        <f>SUM(C107:C118)</f>
        <v>0</v>
      </c>
      <c r="D106" s="171"/>
      <c r="E106" s="172">
        <f>E107+E113</f>
        <v>5850</v>
      </c>
      <c r="F106" s="184"/>
      <c r="G106" s="194"/>
      <c r="H106" s="175"/>
    </row>
    <row r="107" spans="1:8" s="161" customFormat="1" ht="16.5">
      <c r="A107" s="168">
        <v>1</v>
      </c>
      <c r="B107" s="192" t="s">
        <v>563</v>
      </c>
      <c r="C107" s="177"/>
      <c r="D107" s="171">
        <f>D108</f>
        <v>2920</v>
      </c>
      <c r="E107" s="171">
        <f>E108</f>
        <v>2925</v>
      </c>
      <c r="F107" s="184"/>
      <c r="G107" s="179"/>
      <c r="H107" s="175"/>
    </row>
    <row r="108" spans="1:8" s="161" customFormat="1" ht="16.5">
      <c r="A108" s="168"/>
      <c r="B108" s="179" t="s">
        <v>395</v>
      </c>
      <c r="C108" s="177"/>
      <c r="D108" s="171">
        <f>SUM(D109:D112)</f>
        <v>2920</v>
      </c>
      <c r="E108" s="171">
        <f>SUM(E109:E112)</f>
        <v>2925</v>
      </c>
      <c r="F108" s="178"/>
      <c r="G108" s="179"/>
      <c r="H108" s="175"/>
    </row>
    <row r="109" spans="1:8" ht="47.25">
      <c r="A109" s="180" t="s">
        <v>225</v>
      </c>
      <c r="B109" s="185" t="s">
        <v>564</v>
      </c>
      <c r="C109" s="181" t="s">
        <v>572</v>
      </c>
      <c r="D109" s="182">
        <v>1500</v>
      </c>
      <c r="E109" s="189">
        <v>700</v>
      </c>
      <c r="F109" s="184" t="s">
        <v>498</v>
      </c>
      <c r="G109" s="185"/>
      <c r="H109" s="186"/>
    </row>
    <row r="110" spans="1:8" ht="45">
      <c r="A110" s="180" t="s">
        <v>226</v>
      </c>
      <c r="B110" s="185" t="s">
        <v>499</v>
      </c>
      <c r="C110" s="181" t="s">
        <v>500</v>
      </c>
      <c r="D110" s="182">
        <v>710</v>
      </c>
      <c r="E110" s="189">
        <v>450</v>
      </c>
      <c r="F110" s="184" t="s">
        <v>498</v>
      </c>
      <c r="G110" s="185"/>
      <c r="H110" s="186"/>
    </row>
    <row r="111" spans="1:8" ht="45">
      <c r="A111" s="180" t="s">
        <v>328</v>
      </c>
      <c r="B111" s="185" t="s">
        <v>501</v>
      </c>
      <c r="C111" s="181" t="s">
        <v>502</v>
      </c>
      <c r="D111" s="182">
        <v>710</v>
      </c>
      <c r="E111" s="189">
        <v>450</v>
      </c>
      <c r="F111" s="184" t="s">
        <v>498</v>
      </c>
      <c r="G111" s="185"/>
      <c r="H111" s="186"/>
    </row>
    <row r="112" spans="1:8" ht="16.5">
      <c r="A112" s="180" t="s">
        <v>329</v>
      </c>
      <c r="B112" s="185" t="s">
        <v>422</v>
      </c>
      <c r="C112" s="181"/>
      <c r="D112" s="182"/>
      <c r="E112" s="189">
        <v>1325</v>
      </c>
      <c r="F112" s="184"/>
      <c r="G112" s="185"/>
      <c r="H112" s="186"/>
    </row>
    <row r="113" spans="1:8" s="161" customFormat="1" ht="16.5">
      <c r="A113" s="168">
        <v>2</v>
      </c>
      <c r="B113" s="192" t="s">
        <v>503</v>
      </c>
      <c r="C113" s="177"/>
      <c r="D113" s="171">
        <f>D114</f>
        <v>5045</v>
      </c>
      <c r="E113" s="171">
        <f>E114</f>
        <v>2925</v>
      </c>
      <c r="F113" s="184"/>
      <c r="G113" s="179"/>
      <c r="H113" s="175"/>
    </row>
    <row r="114" spans="1:8" s="161" customFormat="1" ht="16.5">
      <c r="A114" s="168"/>
      <c r="B114" s="199" t="s">
        <v>395</v>
      </c>
      <c r="C114" s="177"/>
      <c r="D114" s="171">
        <f>SUM(D115:D118)</f>
        <v>5045</v>
      </c>
      <c r="E114" s="171">
        <f>SUM(E115:E118)</f>
        <v>2925</v>
      </c>
      <c r="F114" s="178"/>
      <c r="G114" s="179"/>
      <c r="H114" s="175"/>
    </row>
    <row r="115" spans="1:8" ht="60">
      <c r="A115" s="180" t="s">
        <v>332</v>
      </c>
      <c r="B115" s="191" t="s">
        <v>565</v>
      </c>
      <c r="C115" s="181" t="s">
        <v>573</v>
      </c>
      <c r="D115" s="182">
        <v>2228</v>
      </c>
      <c r="E115" s="189">
        <v>100</v>
      </c>
      <c r="F115" s="184" t="s">
        <v>504</v>
      </c>
      <c r="G115" s="185"/>
      <c r="H115" s="186"/>
    </row>
    <row r="116" spans="1:8" ht="60">
      <c r="A116" s="180" t="s">
        <v>333</v>
      </c>
      <c r="B116" s="191" t="s">
        <v>505</v>
      </c>
      <c r="C116" s="181" t="s">
        <v>574</v>
      </c>
      <c r="D116" s="182">
        <v>1417</v>
      </c>
      <c r="E116" s="189">
        <v>850</v>
      </c>
      <c r="F116" s="184" t="s">
        <v>504</v>
      </c>
      <c r="G116" s="185"/>
      <c r="H116" s="186"/>
    </row>
    <row r="117" spans="1:8" ht="60">
      <c r="A117" s="180" t="s">
        <v>334</v>
      </c>
      <c r="B117" s="191" t="s">
        <v>506</v>
      </c>
      <c r="C117" s="181" t="s">
        <v>575</v>
      </c>
      <c r="D117" s="182">
        <v>1400</v>
      </c>
      <c r="E117" s="189">
        <v>840</v>
      </c>
      <c r="F117" s="184" t="s">
        <v>504</v>
      </c>
      <c r="G117" s="185"/>
      <c r="H117" s="186"/>
    </row>
    <row r="118" spans="1:8" ht="30">
      <c r="A118" s="180" t="s">
        <v>416</v>
      </c>
      <c r="B118" s="191" t="s">
        <v>422</v>
      </c>
      <c r="C118" s="181"/>
      <c r="D118" s="182"/>
      <c r="E118" s="189">
        <v>1135</v>
      </c>
      <c r="F118" s="184" t="s">
        <v>504</v>
      </c>
      <c r="G118" s="185"/>
      <c r="H118" s="186"/>
    </row>
    <row r="119" spans="1:7" ht="16.5">
      <c r="A119" s="200"/>
      <c r="B119" s="201"/>
      <c r="C119" s="202"/>
      <c r="D119" s="203"/>
      <c r="E119" s="203"/>
      <c r="F119" s="202"/>
      <c r="G119" s="204"/>
    </row>
    <row r="120" spans="1:7" ht="45.75" customHeight="1">
      <c r="A120" s="420"/>
      <c r="B120" s="420"/>
      <c r="C120" s="420"/>
      <c r="D120" s="420"/>
      <c r="E120" s="420"/>
      <c r="F120" s="420"/>
      <c r="G120" s="420"/>
    </row>
    <row r="121" ht="16.5">
      <c r="A121" s="205"/>
    </row>
    <row r="122" ht="16.5">
      <c r="A122" s="205"/>
    </row>
    <row r="123" ht="16.5">
      <c r="A123" s="205"/>
    </row>
    <row r="124" ht="16.5">
      <c r="A124" s="205"/>
    </row>
  </sheetData>
  <mergeCells count="11">
    <mergeCell ref="F6:F7"/>
    <mergeCell ref="G6:G7"/>
    <mergeCell ref="A120:G120"/>
    <mergeCell ref="A2:G2"/>
    <mergeCell ref="A3:G3"/>
    <mergeCell ref="A4:G4"/>
    <mergeCell ref="A6:A7"/>
    <mergeCell ref="B6:B7"/>
    <mergeCell ref="C6:C7"/>
    <mergeCell ref="D6:D7"/>
    <mergeCell ref="E6:E7"/>
  </mergeCells>
  <printOptions/>
  <pageMargins left="0.75" right="0.46" top="0.75" bottom="0.5" header="0.25" footer="0.25"/>
  <pageSetup horizontalDpi="600" verticalDpi="600" orientation="portrait" r:id="rId2"/>
  <headerFooter alignWithMargins="0">
    <oddFooter>&amp;C&amp;P/6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Anh</dc:creator>
  <cp:keywords/>
  <dc:description/>
  <cp:lastModifiedBy>admin</cp:lastModifiedBy>
  <cp:lastPrinted>2012-12-25T09:18:11Z</cp:lastPrinted>
  <dcterms:created xsi:type="dcterms:W3CDTF">2012-10-09T01:53:37Z</dcterms:created>
  <dcterms:modified xsi:type="dcterms:W3CDTF">2013-01-14T01:30:19Z</dcterms:modified>
  <cp:category/>
  <cp:version/>
  <cp:contentType/>
  <cp:contentStatus/>
</cp:coreProperties>
</file>